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firstSheet="1" activeTab="1"/>
  </bookViews>
  <sheets>
    <sheet name="总表 (链接版)" sheetId="10" state="hidden" r:id="rId1"/>
    <sheet name="定" sheetId="12" r:id="rId2"/>
    <sheet name="总表（排序源）" sheetId="8" state="hidden" r:id="rId3"/>
    <sheet name="总表1" sheetId="7" state="hidden" r:id="rId4"/>
    <sheet name="总表0" sheetId="1" state="hidden" r:id="rId5"/>
    <sheet name="表1" sheetId="2" state="hidden" r:id="rId6"/>
    <sheet name="表2" sheetId="3" state="hidden" r:id="rId7"/>
    <sheet name="表3" sheetId="4" state="hidden" r:id="rId8"/>
    <sheet name="表4" sheetId="5" state="hidden" r:id="rId9"/>
    <sheet name="表5" sheetId="6" state="hidden" r:id="rId10"/>
  </sheets>
  <definedNames>
    <definedName name="_xlnm._FilterDatabase" localSheetId="0" hidden="1">'总表 (链接版)'!$A$2:$I$98</definedName>
    <definedName name="_xlnm._FilterDatabase" localSheetId="2" hidden="1">'总表（排序源）'!$A$1:$I$99</definedName>
    <definedName name="_xlnm._FilterDatabase" localSheetId="4" hidden="1">总表0!$A$1:$P$86</definedName>
    <definedName name="_xlnm.Print_Titles" localSheetId="1">定!$3:$3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zjeic</author>
  </authors>
  <commentList>
    <comment ref="I18" authorId="0">
      <text>
        <r>
          <rPr>
            <b/>
            <sz val="9"/>
            <rFont val="宋体"/>
            <charset val="134"/>
          </rPr>
          <t>zjeic:</t>
        </r>
        <r>
          <rPr>
            <sz val="9"/>
            <rFont val="宋体"/>
            <charset val="134"/>
          </rPr>
          <t xml:space="preserve">
未到计划开工日但已开工</t>
        </r>
      </text>
    </comment>
    <comment ref="I26" authorId="0">
      <text>
        <r>
          <rPr>
            <b/>
            <sz val="9"/>
            <rFont val="宋体"/>
            <charset val="134"/>
          </rPr>
          <t>zjeic:</t>
        </r>
        <r>
          <rPr>
            <sz val="9"/>
            <rFont val="宋体"/>
            <charset val="134"/>
          </rPr>
          <t xml:space="preserve">
未到计划开工日但已开工</t>
        </r>
      </text>
    </comment>
    <comment ref="B45" authorId="0">
      <text>
        <r>
          <rPr>
            <b/>
            <sz val="9"/>
            <rFont val="宋体"/>
            <charset val="134"/>
          </rPr>
          <t>zjeic:</t>
        </r>
        <r>
          <rPr>
            <sz val="9"/>
            <rFont val="宋体"/>
            <charset val="134"/>
          </rPr>
          <t xml:space="preserve">
两次数据源该条目不同
表4为“城市之星总部项目”
表5为“城市之星物流园项目”</t>
        </r>
      </text>
    </comment>
    <comment ref="I65" authorId="0">
      <text>
        <r>
          <rPr>
            <b/>
            <sz val="9"/>
            <rFont val="宋体"/>
            <charset val="134"/>
          </rPr>
          <t>zjeic:</t>
        </r>
        <r>
          <rPr>
            <sz val="9"/>
            <rFont val="宋体"/>
            <charset val="134"/>
          </rPr>
          <t xml:space="preserve">
未到计划开工日，“续建”是否合适</t>
        </r>
      </text>
    </comment>
    <comment ref="I67" authorId="0">
      <text>
        <r>
          <rPr>
            <b/>
            <sz val="9"/>
            <rFont val="宋体"/>
            <charset val="134"/>
          </rPr>
          <t>zjeic:</t>
        </r>
        <r>
          <rPr>
            <sz val="9"/>
            <rFont val="宋体"/>
            <charset val="134"/>
          </rPr>
          <t xml:space="preserve">
未到计划开工日，“续建”是否合适</t>
        </r>
      </text>
    </comment>
    <comment ref="I68" authorId="0">
      <text>
        <r>
          <rPr>
            <b/>
            <sz val="9"/>
            <rFont val="宋体"/>
            <charset val="134"/>
          </rPr>
          <t>zjeic:</t>
        </r>
        <r>
          <rPr>
            <sz val="9"/>
            <rFont val="宋体"/>
            <charset val="134"/>
          </rPr>
          <t xml:space="preserve">
未到计划开工日，“续建”是否合适</t>
        </r>
      </text>
    </comment>
    <comment ref="I87" authorId="0">
      <text>
        <r>
          <rPr>
            <b/>
            <sz val="9"/>
            <rFont val="宋体"/>
            <charset val="134"/>
          </rPr>
          <t>zjeic:</t>
        </r>
        <r>
          <rPr>
            <sz val="9"/>
            <rFont val="宋体"/>
            <charset val="134"/>
          </rPr>
          <t xml:space="preserve">
无数据</t>
        </r>
      </text>
    </comment>
    <comment ref="I91" authorId="0">
      <text>
        <r>
          <rPr>
            <b/>
            <sz val="9"/>
            <rFont val="宋体"/>
            <charset val="134"/>
          </rPr>
          <t>zjeic:</t>
        </r>
        <r>
          <rPr>
            <sz val="9"/>
            <rFont val="宋体"/>
            <charset val="134"/>
          </rPr>
          <t xml:space="preserve">
无数据</t>
        </r>
      </text>
    </comment>
  </commentList>
</comments>
</file>

<file path=xl/sharedStrings.xml><?xml version="1.0" encoding="utf-8"?>
<sst xmlns="http://schemas.openxmlformats.org/spreadsheetml/2006/main" count="5030" uniqueCount="905">
  <si>
    <t>序号</t>
  </si>
  <si>
    <t>项目名称</t>
  </si>
  <si>
    <t>项目单位</t>
  </si>
  <si>
    <t>所在地</t>
  </si>
  <si>
    <t>建设规模和内容</t>
  </si>
  <si>
    <t>建设起止年限</t>
  </si>
  <si>
    <t>总投资（万元）</t>
  </si>
  <si>
    <t>2019年计划投资（万元）</t>
  </si>
  <si>
    <t>项目进度（前期、开工、续建）</t>
  </si>
  <si>
    <t>合计</t>
  </si>
  <si>
    <t>前期</t>
  </si>
  <si>
    <r>
      <rPr>
        <sz val="16"/>
        <rFont val="黑体"/>
        <charset val="134"/>
      </rPr>
      <t>附件</t>
    </r>
    <r>
      <rPr>
        <sz val="16"/>
        <rFont val="Times New Roman"/>
        <charset val="134"/>
      </rPr>
      <t>2</t>
    </r>
  </si>
  <si>
    <t>浙江省现代物流业重大项目计划（2019-2022年）</t>
  </si>
  <si>
    <t>总投资
（万元）</t>
  </si>
  <si>
    <t>港口物流定制化共享挂车池建设项目</t>
  </si>
  <si>
    <t>杭州传化运联科技有限公司</t>
  </si>
  <si>
    <t>杭州市</t>
  </si>
  <si>
    <t>根据港口集疏运的需求以及远洋运输特有的海洋环境，运联科技通过与主机厂、挂箱生产厂家定制具有轻量化、抗腐蚀的远洋共享挂箱运力服务池。项目建成后，预计年产达到1000台挂车、挂箱共享运力服务池。通过远洋挂箱以及运力共享，有效提升港口集疏运效率。通过轻量化、抗腐蚀的挂箱定制特性有效降低港口龙门吊运行成本，有效提升远洋挂箱的使用时间。</t>
  </si>
  <si>
    <t>2018-2020</t>
  </si>
  <si>
    <t>佳成通跨境供应链综合（公共）服务基地创建</t>
  </si>
  <si>
    <t>浙江佳成通跨境供应链管理有限公司</t>
  </si>
  <si>
    <t>建设运营省市跨境集运中心仓，创建省级跨境出口服务示范基地，打造跨境电商物流产业园区。项目位于杭州空港经济区，拥有两幢现代化高标准3层双边物流仓库，集保税功能与非保税功能于一体，仓储总面积7.9万㎡，其中国内非保税库4.5万㎡，保税库3.4万㎡。项目将建设基于物联网技术的智能化仓储物流系统、实现AGV无人搬运，AGV自动分拣，wifi实时无线传输技术、RFID自动识别以及由视频、智能电子看板等功能、同时升级仓储管理系统（WMS）、在线订单管理系统（OMS）及全球物流管理系统（TMS）等IT。</t>
  </si>
  <si>
    <t>2018-2021</t>
  </si>
  <si>
    <t>年产500万套物料搬运设施设备项目</t>
  </si>
  <si>
    <t>杭州市传祥物联网技术有限公司</t>
  </si>
  <si>
    <t>拟新建厂房及辅助用房，总建筑面积247119平方米；项目建成后增加相关设备，形成年产500万套物料搬运设施设备的生产能力，投产后预计实现亩均年产值不低于300万元/亩，亩均年税收不低于15万元/亩。项目总用地166052平方米（约249.078亩），土地出让合同号为3301102017A20120，具体事项按规划方案批复意见实施。</t>
  </si>
  <si>
    <t>开工</t>
  </si>
  <si>
    <t>杭州市农都农产品流通产业园项目</t>
  </si>
  <si>
    <t>浙江省农都农产品有限公司</t>
  </si>
  <si>
    <t>总建筑面积301739平方米，其中地上157169平方米。</t>
  </si>
  <si>
    <t>2019-2021</t>
  </si>
  <si>
    <t>宁波-舟山港穿山港区中宅矿石码头（二期）工程</t>
  </si>
  <si>
    <t>宁波舟山港集团有限公司</t>
  </si>
  <si>
    <t>宁波市</t>
  </si>
  <si>
    <t>新建1座30万吨级散货卸船泊位（水工结构按靠泊40万吨散货船设计），新建5万吨级和3.5万吨级（水工结构按靠泊5万吨级散货船设计）装船泊位各一座。设计年吞吐量2000万吨</t>
  </si>
  <si>
    <t>2017-2020</t>
  </si>
  <si>
    <t>宁波-舟山港穿山港区1#集装箱码头工程</t>
  </si>
  <si>
    <t>建设1座7万吨级集装箱码头及必要的配套设施（水工结构按靠泊15万吨级集装箱船设计），码头岸线长度330米，前沿设计底高程-15.4米（远期预留至-16.7米，吴淞零点基面），设计年吞吐量60万TEU。</t>
  </si>
  <si>
    <t>宁波-舟山港北仑港区通用泊位改造工程</t>
  </si>
  <si>
    <t>将原5万吨级通用泊位改建成1座10万吨级专业集装箱泊位。同时对引桥和后方陆域进行改扩建，满足集装箱车辆通行及集装箱堆放要求。改造后码头设计吞吐量为60万TEU/年，占用岸线长383.4米。港区利用原堆场改造建，并对已有铁路线进行适当延长，改造后堆场年设计通过能力74.2万TEU，铁路设计通过43.2万TEU。</t>
  </si>
  <si>
    <t>续建</t>
  </si>
  <si>
    <t>液化品物流服务中心</t>
  </si>
  <si>
    <t>宁波大宗货物海铁联运物流枢纽港开发有限公司</t>
  </si>
  <si>
    <t>镇海液化品道路运输服务中心及危险化学运输车辆公共停放场所建设，并完善服务功能。</t>
  </si>
  <si>
    <t>镇海保税物流中心Ⅱ区建设工程</t>
  </si>
  <si>
    <t>液化品的保税贸易、仓储、物流设施建设。</t>
  </si>
  <si>
    <t>临港物流研发服务中心建设</t>
  </si>
  <si>
    <t>集聚物流研发机构，在物联网、大数据的综合解决方案，多式联运、保税物流等模式创新，高端物流装备研发等领域，组织实施创新工程，逐步形成有实力的临港物流研发中心。</t>
  </si>
  <si>
    <t>2019-2022</t>
  </si>
  <si>
    <t>临港化工品交易中心</t>
  </si>
  <si>
    <t>开展化工新材料和精细化工研究，发展进口替代型化工新材料、更新换代类精细化工新产品的研发、工艺设计和成果推广。</t>
  </si>
  <si>
    <t>供应链中心（冷链）</t>
  </si>
  <si>
    <t>为制造、商贸等企业提供研发设计、集中采购、组织生产、物流分销、终端管理、品牌营销等供应链服务，融通物流、商流、信息流、资金流。</t>
  </si>
  <si>
    <t>宁波—舟山港梅山港区6#—10#集装箱码头工程</t>
  </si>
  <si>
    <t>宁波梅东集装箱码头有限公司</t>
  </si>
  <si>
    <t>新建2个20万吨级和3个15万吨级集装箱泊位及相应配套设施，泊位长度2150米，设计年通过能力430万标准箱。</t>
  </si>
  <si>
    <t>2015-2021</t>
  </si>
  <si>
    <t>韵达浙江快递温州电商总部基地项目</t>
  </si>
  <si>
    <t>韵达集团</t>
  </si>
  <si>
    <t>温州市</t>
  </si>
  <si>
    <t>总用地约223亩，建筑面积22万平方米，建设快递中心、快运中心、电商中心及配套设施，年创税收约8000万元。</t>
  </si>
  <si>
    <t>2019-2023</t>
  </si>
  <si>
    <t>苍南海西物流园</t>
  </si>
  <si>
    <t>温州浙闽物流中心开发有限公司</t>
  </si>
  <si>
    <t>用地面积284.35亩，总建筑面积约160000平方，建设内容包括智能化物流交易区、仓储配送区、快递中转区、冷链物流区、物流综合大楼、货车停泊区、配套服务区。</t>
  </si>
  <si>
    <t>物联网通云平台浙江中心基地</t>
  </si>
  <si>
    <t>湖州维龙仓储服务有限公司</t>
  </si>
  <si>
    <t>湖州市</t>
  </si>
  <si>
    <t>项目主要购置自动分拣设备，扫描设备，高位叉车及自动货架平台等设备，满足现代物流企业的运营要求。新增建筑面积47262.92㎡，一期主要为土建投资，二期主要为设备投资。</t>
  </si>
  <si>
    <t>2019-2020</t>
  </si>
  <si>
    <t>安博练市智能物流园</t>
  </si>
  <si>
    <t>安博（湖州练市）仓储有限公司</t>
  </si>
  <si>
    <t>项目拟新增用地约132亩，总用地规模为87901平方米，地上建2栋双层库房总建筑面积为98433.4平方米，建设安博智能物流园。项目充分利用安博的全球客户平台及丰富的物流设施并发运作经验，引入国际及国内知名的企业等作为长期合作伙伴，将本项目打造成一个集运营结算，配送仓储及快递等功能于一体的现代物流运营平台。</t>
  </si>
  <si>
    <t>欧诗漫智能无人仓储物流建设项目</t>
  </si>
  <si>
    <t>浙江欧诗漫生物股份有限公司</t>
  </si>
  <si>
    <t>项目采用了先进的无线识别技术，引进了具有国内外领先的工业自动叉车、RFID读写器、工业级平板电脑等设备，提升了企业现有ERP、产品数据管理PDM以及仓库管理系统(RF-WMS)等信息技术，实现了仓储管理智能化、操作数字化、信息传送网络化。分三期实施，其中一期新增土地100亩，投入3亿元，新增建筑面积33335.67平方米，配套物流汽车临时停放区等；二期新增土地75亩，投入2.04亿元，新增建筑面积40000平方米。项目完成后，每年可实现珍珠系列产品货物周转达3亿盒以上。</t>
  </si>
  <si>
    <t>2017-2019</t>
  </si>
  <si>
    <t>华东地区现代化智能物流仓储及销售中心</t>
  </si>
  <si>
    <t>德清乐创数码科技有限公司</t>
  </si>
  <si>
    <t>总用地112亩，总建筑面积120000平方米，主要建设1栋电子商务综合楼、4幢现代化电商自动分拣配送中心、液压升降卸货平台等。项目达产后，预计各类白色家电产品配送15万台，预计销售额8亿元，手机及相关产品5万台，预计销售5亿元，其他产品销售额2亿元。年总收入约15亿元，年利润15000万元，年纳税12000万元。</t>
  </si>
  <si>
    <t>德清临杭物流园II区码头作业区二期工程项目</t>
  </si>
  <si>
    <t>浙江德清升华临杭物流有限公司</t>
  </si>
  <si>
    <t>新增建设用地面积约164.8亩，拟建6个500吨级泊位，其中钢材泊位5个，LNG加注泊位1个，泊位占用岸线总长度402m，预测吞吐量为150万吨/年，设计通过能力160万吨/年；新增建筑面积41204平方米；购置相应的配套设备设施。</t>
  </si>
  <si>
    <t>2019-2019</t>
  </si>
  <si>
    <t>新建华东德清智慧物流产业园项目</t>
  </si>
  <si>
    <t>湖州东能仓储有限公司</t>
  </si>
  <si>
    <t>拟选址于乾元镇明星村新材料园区内，计划新增用地300亩，新增建筑面积244159平方米双层高标智能仓,拟共建成区域销售总部及配送中心、电子商务结算及配送中心、国际第三方物流区域总部及配送中心、冷链供应链服务及配送中心、O2O线上线下展销体验及配送中心。</t>
  </si>
  <si>
    <t>长兴“铁公水”港口项目</t>
  </si>
  <si>
    <t>浙江海港长兴港务有限公司</t>
  </si>
  <si>
    <t>新增建设用地390.7亩，新建10个500吨级泊位，包括5个多用途泊位，5个件杂货泊位，吞吐量为300万吨/年，码头设计年通过能力327万吨/年。主要涉及重件钢材、有色金属、集装箱等货种。项目分三期建设，其中一期、三期为码头区，二期为仓储物流中心。</t>
  </si>
  <si>
    <t>浙能长兴智慧产业园仓储项目</t>
  </si>
  <si>
    <t>浙江浙能物流有限公司</t>
  </si>
  <si>
    <t>拟在长兴县煤山国家级开发区绿色制造产业园建设浙能长兴智慧产业园仓储项目，分为集中仓储厂房及辅助用房，总建筑面积22924平方米。</t>
  </si>
  <si>
    <t>2018-2019</t>
  </si>
  <si>
    <t>中国物流浙江（安吉）现代物流园建设项目二期</t>
  </si>
  <si>
    <t>湖州市浙江元龙控股有限公司</t>
  </si>
  <si>
    <t>新建一个集仓储、中转、交易展示、信息化管理为一体的大型综合物流园区。</t>
  </si>
  <si>
    <t>绿地进口商品国际贸易产业园暨浙江运营中心</t>
  </si>
  <si>
    <t>浙江绿地铂选电子商务有限公司</t>
  </si>
  <si>
    <t>嘉兴市</t>
  </si>
  <si>
    <t>总用地面积115083平方米（172.6亩），总建筑面积103851平方米。主要建设内容有绿地G-SUPER浙江运营中心、进口商品展示中心、供应链服务平台、国际贸易代理总部、区域结算中心和贸易总部等。</t>
  </si>
  <si>
    <t>嘉兴市南湖区万科物流地产新建物流仓储用房130000平方米建设项目</t>
  </si>
  <si>
    <t>万科物流地产有限公司</t>
  </si>
  <si>
    <t>新建物流仓储用房130000平方米物流中心。</t>
  </si>
  <si>
    <t>深基地智慧物流供应链中心项目</t>
  </si>
  <si>
    <t>宝湾供应链管理（嘉兴）有限公司</t>
  </si>
  <si>
    <t>占地面积230亩，总建筑面积约16万平方米，主要建造高标准双层坡道仓库及相关公用配套设施。项目运营后整体年产值约11.7亿元，年净利润约2.5亿元。</t>
  </si>
  <si>
    <t>圆通嘉兴全球性航空物流枢纽项目</t>
  </si>
  <si>
    <t>圆通航空投资发展有限公司</t>
  </si>
  <si>
    <t>（一）投资建设圆通嘉兴全球航空货运枢纽。近期2030年航空货邮量为110万吨/年；远期2050年航空货邮量为240万吨/年。近期项目购置飞机50架，建设全球转运中心、国际航空货站、国内航空货站、航空公司管理及营运总部等。（二）相关合作方共同出资组建嘉兴机场管理公司，全面负责嘉兴机场的运营管理。（三）投资开发空港相关产业项目。积极推进冷链物流、跨境电商、临空经济等产业园区的规划、开发、建设，联合开发机场“临空经济产业集聚区”，共同打造现代化航空新城。</t>
  </si>
  <si>
    <t>嘉兴顺丰创新产业园项目</t>
  </si>
  <si>
    <t>嘉兴丰预泰企业管理有限公司</t>
  </si>
  <si>
    <t>总建筑面积15万平方米，一期建设用地129.87亩，用于仓储服务、供应链管理、产业园运营等。</t>
  </si>
  <si>
    <t>大恩电商仓储配销中心项目</t>
  </si>
  <si>
    <t>嘉兴大恩供应链管理有限公司</t>
  </si>
  <si>
    <t>总用地175亩，总建筑面积128333平方米。项目集电子商务、智能仓储、物流配送于一体，主营上海、杭州等电商货品仓储短驳及城市配送。项目达产后预计年产值88500万元，年税收达5500万元。</t>
  </si>
  <si>
    <t>在建</t>
  </si>
  <si>
    <t>凯鸿智能公路港建设项目</t>
  </si>
  <si>
    <t>浙江凯鸿物流股份有限公司</t>
  </si>
  <si>
    <t>总建筑面积44300平方米，其中仓库35600平方米，办公楼6200平方米，设备用房550平方米，物业用房及卫生间180平方米，物料室1500平方米，自备加油点（柴油）150平方米，门卫120平方米。</t>
  </si>
  <si>
    <t>万科创新产业园高端定制厂房项目</t>
  </si>
  <si>
    <t>嘉善万纬供应链管理有限公司</t>
  </si>
  <si>
    <t>建设厂房85342平方米，其中仓储面积41817.58平方米。</t>
  </si>
  <si>
    <t>工业供应链管理平台建设项目</t>
  </si>
  <si>
    <t>浙江维龙供应链管理有限公司</t>
  </si>
  <si>
    <t>项目主要购置自动分拣设备、扫描设备、高位叉车及自动货架平台等设备，建成后年销售收入400000万元，利税50203万元。年用电1100万度，新增二台1000KVA变压器、二台800KVA变压器（共计3600KVA）；年用水38752吨。新增建筑面积203566.37平方米。</t>
  </si>
  <si>
    <t>平湖独山港区电子商务产业园项目</t>
  </si>
  <si>
    <t xml:space="preserve">平湖鸿盛供应链管理有限公司 </t>
  </si>
  <si>
    <t>占地面积85582.8平方米，总建筑面积110000平方米，其中地上建筑面积110000平方米。建造包括仓储用房约103993平方米，倒班楼、门卫、设备用房等相关配套用房约6007平方米。</t>
  </si>
  <si>
    <t>独山港区B13、B14多用途泊位工程项目</t>
  </si>
  <si>
    <t>浙江独山港海陆国际物流有限公司</t>
  </si>
  <si>
    <t>建设 3 万吨级多用途泊位 2 个，年设计综合通过能力 185 万吨。项目分两期实施，其中一期用 地约 161 亩，二期用地约 89 亩，布置生产、生活辅助建筑、仓库、堆场等配 套设施。泊位总长512米，宽42米，安装45吨多用途门机2台，16吨多用途门机2台等设备。</t>
  </si>
  <si>
    <t>泉康汽车供应链产业园</t>
  </si>
  <si>
    <t>嘉兴康景仓储服务有限公司</t>
  </si>
  <si>
    <t>拟建设总面积约46000平方米，其中包括仓库、辅助用房及其他附属设施。项目建成后主要从事汽车零配件仓储、金融及物流中心。主要设备有电子商务与物流平台、物联网技术运用（RFID）等。</t>
  </si>
  <si>
    <t>绿地全球进口商品浙江运营中心（嘉兴综合保税区）项目</t>
  </si>
  <si>
    <t>总用地面积约47亩，总建筑面积31584平方米，项目主要分为G-super浙江运营中心（保税部分）、公共服务区，主要建设：冷冻（冷藏）仓库、进口商品查验平台，物流信息服务中心、多功能配送中心以及配套常温仓库等。</t>
  </si>
  <si>
    <t>乐歌嘉兴国际电子商务产业园项目</t>
  </si>
  <si>
    <t>嘉兴悦浦仓储有限公司</t>
  </si>
  <si>
    <t>用地约131亩，打造乐歌嘉兴电子商务产业园，新建双层坡道仓储设施，总建筑面积约为107609平方米。计划引入智能自动化供应链管理系统和智慧冷链技术，建成集智能仓储中心，智慧冷链中心及配套服务区为一体的电子商务产业服务示范基地。</t>
  </si>
  <si>
    <t>智能仓储物流项目</t>
  </si>
  <si>
    <t>浙江超驰物流有限公司</t>
  </si>
  <si>
    <t>绍兴市</t>
  </si>
  <si>
    <t>项目主要采用智能化的物流设备和及管理技术，购置自动化包装系统、自动化传输系统、物流信息系统等设备，建成后承担上汽大众汽车在浙江、福建、江西境内两百三十余家4S店的汽车零配件配送任务，同时还可以配套商贸城，为商贸城提供集约化的仓储、物流服务。预计可实现销售收入5亿元，利税5000万元。总用地面积63039.4平方米，建设用地面积63039.4平方米，总建筑面积75647.2平方米。</t>
  </si>
  <si>
    <t>万科诸暨现代供应链物流项目</t>
  </si>
  <si>
    <t>诸暨市万斌供应链有限责任公司</t>
  </si>
  <si>
    <t>新增建设用地面积106101.3平方米，新建4栋（每栋2层）物流仓库用房，建筑面积约200000平方米，用于万科诸暨现代供应链物流建设。</t>
  </si>
  <si>
    <t>英特集团公共医药物流平台绍兴（上虞）医药产业中心</t>
  </si>
  <si>
    <t>浙江英特物联网有限公司</t>
  </si>
  <si>
    <t>现代物流库支持年配送额200亿元，年配送量1350万件。总建筑面积79697平方米，其中地上建筑面积71964平方米，地下建筑面积7733平方米。新建现代药品物流库（国家战略储备库）58517平方米,电子商务智慧楼8781平方米，职工生活配套区及辅助建筑4666平方米。</t>
  </si>
  <si>
    <t>乐歌滨海智慧供应链管理中心项目</t>
  </si>
  <si>
    <t>格悦供应链管理（绍兴）有限公司</t>
  </si>
  <si>
    <t>总用地约为298亩，其中一期用地面积133.896亩，拟打造乐歌滨海智慧供应链管理中心项目，新建双层坡道仓储设施。总建筑面积约为200000平方米，其中一期面积约为98500平方米。将服务于大型电商企业、国际供应链管理公司和知名冷链平台，计划引入智能自动化供应链管理系统和智慧冷链技术，建成集智能仓储中心，智慧冷链中心及配套服务区为一体的电子商务产业服务示范基地。</t>
  </si>
  <si>
    <t>绍兴市城市供应链物流协同创新平台</t>
  </si>
  <si>
    <t>绍兴港现代物流集团有限公司</t>
  </si>
  <si>
    <t>布局建设 “一平台、八中心”的城市供应链物流协同创新中心。引入海关监管点和保税仓，建设4万方公共智能仓库服务供应链，园区项目改造服务、建立多式联运服务体系。</t>
  </si>
  <si>
    <t>2018-2022</t>
  </si>
  <si>
    <t>圆通速递浙东总部项目</t>
  </si>
  <si>
    <t>绍兴圆汇物流有限公司</t>
  </si>
  <si>
    <t>总用地232亩，建设集电子商务、仓储物流、航空枢纽、快递集散交换和综合办公等复合功能于一体的圆通速递浙东区域总部基地。</t>
  </si>
  <si>
    <t>诸暨市万斌供应链有限公司</t>
  </si>
  <si>
    <t>用地约160亩，建成集供应链管理、物流仓储、智能分拨等功能于一体的现代化供应链物流中心。</t>
  </si>
  <si>
    <t>华东钱清智慧物流产业园</t>
  </si>
  <si>
    <t>绍兴太兴仓储有限公司</t>
  </si>
  <si>
    <t>用地面积93294平方米，主要建设4栋四层盘道直入式高标准仓库，总建筑面积约251060平方米。建成后将重点引进大型零售销售总部、电商结算中心、冷链供应链配送、O2O线上线下展示体验等品牌企业；产业园将采用智能化园区管理，引入无人驾驶自动化叉车、智能自动机械臂、RFID射频识别以及智能分拣等多种智能化系统。</t>
  </si>
  <si>
    <t>浙中公铁联运港南站区块一期工程</t>
  </si>
  <si>
    <t>金华市浙中公铁联运港有限公司</t>
  </si>
  <si>
    <t>金华市</t>
  </si>
  <si>
    <t>项目占地约324亩，新建建筑面积共计约109841平米。建设海关监管区、集拼仓储区、信息及配套服务区。</t>
  </si>
  <si>
    <t>金义综合保税区（一期）</t>
  </si>
  <si>
    <t>金华市金义综合保税区建设发展有限公司</t>
  </si>
  <si>
    <t>一期规划建设1平方公里，主要建设口岸作业区、保税加工区、保税物流区、综合服务区等四个功能区，建筑面积为60.2万平方米。其中包括：综合大楼11.5万平方米，商贸办公楼13.5万平方米，跨境电商普通仓库27.2万平方米，跨境查验仓库1.6万平方米，工业厂房5万平方米，综合查验与检验检疫用房1.4万平方米等。</t>
  </si>
  <si>
    <t>2015-2020</t>
  </si>
  <si>
    <t>华东（金华）农产品物流中心建设项目</t>
  </si>
  <si>
    <t>华东金华农产品物流中心有限公司</t>
  </si>
  <si>
    <t>项目拟征用土地面积401652.71平方米，总建筑面积567482平方米，其中前期建筑面积450825平方米，主要建设水果交易区、蔬菜交易区、检测中心、茶叶交易区、商务楼、电子交易中心、物流中心、冻品市场及冷库等。</t>
  </si>
  <si>
    <t>金华传化物流信息港（金华传化公路港）</t>
  </si>
  <si>
    <t>金华传化公路港物流有限公司</t>
  </si>
  <si>
    <t>项目用地295.5亩，新建建筑面积124036平方米，主要建设公路港及其配套设施的出租、经营、服务及管理等内容，包括信息交易中心、分拣车间、仓库等功能区块。投产后形成年300万吨的货运量，年平台交易额约20亿元以上。</t>
  </si>
  <si>
    <t>2016-2019</t>
  </si>
  <si>
    <t>年总库容5.7万立方浙石油兰溪油库项目（一期）</t>
  </si>
  <si>
    <t>金华市浙石油储运销售有限公司</t>
  </si>
  <si>
    <t>总占地面积124亩，总建筑面积3486平方米，建设油库综合办公楼、综合设备间及装车棚、装卸台、储油罐，以及配套安装消防给水系统、消防水罐、火灾报警系统、供电系统及成品油装卸系统等，形成总库容57000立方油库建设项目。</t>
  </si>
  <si>
    <t>城市之星物流园项目</t>
  </si>
  <si>
    <t>广州城市之星运输有限公司</t>
  </si>
  <si>
    <t>用地123637.79平方米，总建筑面积24万平方米，设置分拣运营区、专线经营区、仓储配送区、冷链仓储区、商务功能区、生活配套区等6个区域。</t>
  </si>
  <si>
    <t>丰树（义乌）汽车零部件供应链项目</t>
  </si>
  <si>
    <t>丰卓仓储（义乌）有限公司</t>
  </si>
  <si>
    <t>用地面积149488.34平方米（约224亩），总建筑面积13万平方米，建设包括综合楼、汽车零配件仓储用房、智能配送生产车间、智能化分拨中心、运输分拣车间等主体工程及公共服务设施、停车场等配套辅助工程。</t>
  </si>
  <si>
    <t>义乌深国际智慧物流项目</t>
  </si>
  <si>
    <t>中通快递股份有限公司</t>
  </si>
  <si>
    <t>用地面积624.83亩，总建筑面积524.532.7㎡。其中一期建筑面积为269725.3㎡，包括双层库及配套卸货平台和坡道、设备房等；二期建筑面积为254807.4平米，包括双层库及配套卸货平台和坡道、供应链金融中心、电商产业中心、区域物流总部、配套服务中心、数据信息服务中心等</t>
  </si>
  <si>
    <t>义乌西铁路货场扩建工程二期（“义新欧”铁路口岸物流中心二期）</t>
  </si>
  <si>
    <t>义乌市国际陆港集团有限公司</t>
  </si>
  <si>
    <t>规划用地面积约587.7亩，建筑总面积317092.66平方米，其中地上建筑面积为307114.3平方米，地下建筑面积9978.36平方米，包括口岸功能区、物流仓储区和综合服务区三大区块，建设内容包括查验仓库、肉类冷鲜水产仓库、整车检测改装厂、综合楼、查验设备、熏蒸房、管理卡口用房、仓储用房、企业办公用房、后勤用房、集装箱堆场、高架桥等。项目主要功能包括集拼仓储功能；公路区域集配功能；口岸物流功能；冷链物流功能；海关监管查验功能；信息服务功能；商务配套服务功能和辅助配套服务功能等。</t>
  </si>
  <si>
    <t>义乌红狮智慧物流园项目（二期）</t>
  </si>
  <si>
    <t>义乌红狮物流有限公司</t>
  </si>
  <si>
    <t>建筑总面积421064.2平方米，其中地下室建筑面积25564平方米，绿化面积5%，建筑占地面积78139.6平方米。</t>
  </si>
  <si>
    <t>中通快递浙江总部项目</t>
  </si>
  <si>
    <t>用地面积164625.68平方米（约247亩），总建筑面积200000平方米，建设包括综合办公楼、电子商务楼、电商仓配大楼、智能科技研发生产车间、智能化分拨中心、快运分拣车间等主体工程及公共服务设施、停车场等配套辅助工程。</t>
  </si>
  <si>
    <t>义乌市国内公路港物流中心</t>
  </si>
  <si>
    <t>总用地面积约496491平方米，总建筑面积约725834平方米，含地下面积226989平方米。建设零担快运用房、集货中转用房、信息中心和综合商务楼、司机之家25150平方米及配套用房等。分两期建设：其中一期用地面积371494.6平方米，建筑面积505198平方米，总投191100万元；二期占地面积124996.4平方米，建筑面积约220636平方米，总投91002万元。</t>
  </si>
  <si>
    <t>2015-2019</t>
  </si>
  <si>
    <t>京东义乌电商产业项目</t>
  </si>
  <si>
    <t>杭州京东惠景贸易有限公司</t>
  </si>
  <si>
    <t>用地631807.26平方米（约947.7亩），总建筑面积80万平方米，规划设置物流建筑区、电商运营区、综合配套服务区等3个区域。</t>
  </si>
  <si>
    <t>圆通速递浙江总部项目</t>
  </si>
  <si>
    <t>拟建设用地为518912.09平方米，总建筑面积为610000平方米，规划建设国内快递/快运集散中心、国外快递/快运集散中心、总部办公综合区及配套服务区等。</t>
  </si>
  <si>
    <t>浙江东阳木材交易中心项目</t>
  </si>
  <si>
    <t>浙江东阳木材交易中心有限公司</t>
  </si>
  <si>
    <t>总用地面积486338平方米，拟新建交易区、仓储区及木材加工厂房，建筑总面积530422平方米，功能包括木材进口、木材交易、木材加工、融资担保、物流运输等。拟购置吊装设备、监控设备、防火设备、木材加工设备。项目建成后可达交易额200亿元。</t>
  </si>
  <si>
    <t>永康市核电关联产业中央仓储物流供应中心</t>
  </si>
  <si>
    <t>浙江宏伟供应链集团股份有限公司</t>
  </si>
  <si>
    <t>用地面积140539平方米，项目致力于各类资源的有效整合和第三方物流基地的建立。截止2017年底基本完成项目I期71.76亩用地建设，主要涵盖三个大型仓库，提供包括邮政、安能、日日顺在内的客户入住实现电商分拣运营管理，并满足核电物资备品备件仓库运营管理。2018年底完成II期招投标工作及确定总包，并完成办理施工许可证。2019年后将切实按照施工计划展开项目II期的建设，主要包括新建服务楼、智能分拣中心、3#厂房、4#厂房。</t>
  </si>
  <si>
    <t>衢州城市物流综合体项目</t>
  </si>
  <si>
    <t>衢州通成农业发展有限公司</t>
  </si>
  <si>
    <t>衢州市</t>
  </si>
  <si>
    <t>总建筑面积385683方，规划建设集农产品冷库储藏、配送贸易、信息服务、检验检测、公共服务等功能于一体农产品现代物流综合体。</t>
  </si>
  <si>
    <t>2014-2020</t>
  </si>
  <si>
    <t>衢州港衢江港区大路章作业区一期工程</t>
  </si>
  <si>
    <t>衢州市衢江区交通投资有限公司</t>
  </si>
  <si>
    <t>规划用地面积397亩，利用衢江主航道南侧岸线702m建成13个500吨级泊位（水工结构按靠泊1000吨级船舶设计），包括3个多用途泊位、2个件杂货泊位、6个散货泊位、2个待泊泊位。另外，在场地毗邻上山溪处建设护岸共450m。</t>
  </si>
  <si>
    <t>开化传化产业园项目</t>
  </si>
  <si>
    <t>开化传化产业发展有限公司</t>
  </si>
  <si>
    <t>主要分为物流功能区和综合配套功能区，物流功能区主要包括物流企业运营中心、货运班车总站、智能停车中心、仓储配送中心、车辆服务中心、冷链仓储运营中心、特色农产品电商服务中心等。综合配套功能区主要包含零售业、餐饮业、车友之家、加油加气站以及物流金融中心等。</t>
  </si>
  <si>
    <t>开化智慧物联网产业园项目</t>
  </si>
  <si>
    <t>开化速卡物联网产业园发展有限公司</t>
  </si>
  <si>
    <t>占地面积166亩，新建物联网装配中心，汽车检测站，运力调度中心，智能车厢装配展示中心，车厢设备研究院和大数据中心，客服和培训中心，物流分拨中心等。</t>
  </si>
  <si>
    <t>衢州市龙游港区桥头江作业区工程</t>
  </si>
  <si>
    <t>龙游县交通运输局</t>
  </si>
  <si>
    <t>新建500吨级散杂货、多用途、集装箱等泊位14个，锚泊位2个，陆域建设相应堆场、仓库、管理用房及港口集输道路等设施。</t>
  </si>
  <si>
    <t>江山智能供应链运营中心一期项目</t>
  </si>
  <si>
    <t>网营物联（江山）供应链有限公司</t>
  </si>
  <si>
    <t>主要规划建设供应链金融服务区、供应链运营功能区、数据服务及生活辅助功能区等三大功能区，集大数据分析中心、电商订单处理中心、冷链仓储配送中心、展示体验中心、电商办公中心等功能设施。</t>
  </si>
  <si>
    <t>衢州市浙西公铁联运综合物流项目</t>
  </si>
  <si>
    <t>江山市地方铁路建设发展有限公司</t>
  </si>
  <si>
    <t>总用地约640亩，主要建设：公铁海联运无水港，汽车配送中心、大型停车场、仓储等基础设施及道路建设。公铁联运无水港含综合办公楼及海关、商检场所，总建筑面积约6万平方米，综合停车场20万平方米，仓储仓库1.5万平</t>
  </si>
  <si>
    <t>舟山液化天然气（LNG）接收及加注站连接管道项目舟山段管道工程</t>
  </si>
  <si>
    <t>新奥（舟山）天然气管道有限公司</t>
  </si>
  <si>
    <t>舟山市</t>
  </si>
  <si>
    <t>舟山段全长约为44.8公里，管径为DN1000，设计压力为9.9 MPa。陆域管道长度约21公里，海域管道长度约23.8公里。新建场站包括1座马目分输站，2座阀室包括秀山阀室、长白阀室。设计输气能力80亿方/年。</t>
  </si>
  <si>
    <t>舟山国际粮油产业园区散粮装卸工艺系统项目</t>
  </si>
  <si>
    <t>宁波舟山港舟山港务有限公司</t>
  </si>
  <si>
    <t>新建一条长度约2100米的皮带机高架廊道，廊道上布置两路皮带机。皮带机廊道位于老塘山港区三期码头后方至园区相关企业，并建设供配电、给排水、控制、除尘、转运平台等配套设施。项目建成后主要为舟山国际粮油产业园区驻园企业提供散粮进出口运输服务。</t>
  </si>
  <si>
    <t>浙江舟山液化天然气（LNG）接收及加注站 二期项目</t>
  </si>
  <si>
    <t>新奥（舟山）液化天然气有限公司</t>
  </si>
  <si>
    <t>建设2座16万m3 LNG储罐及配套罐内设施和LNG外输工艺系统设施。考虑到与新增储罐配套及工艺调峰需求，LNG工艺系统拟增加150万吨/年的气化外输能力，50万吨T/年的液态外输能力，二期规模为200万吨/年，计划于2020年10月建成投产。</t>
  </si>
  <si>
    <t>浙江中奥能源有限公司油品储运扩建工程</t>
  </si>
  <si>
    <t>自在盛达集团有限公司</t>
  </si>
  <si>
    <t>新建油品及化工品储罐总容量117万立方（其中成品油罐42万立方米、燃料油罐62万立方米、化工罐13万立方米），新建生产辅助用房建筑面积约3987平方米。</t>
  </si>
  <si>
    <t>2016-2020</t>
  </si>
  <si>
    <t>小洋山上海LNG项目储罐扩建工程</t>
  </si>
  <si>
    <t>上海液化天然气有限责任公司</t>
  </si>
  <si>
    <t>扩建LNG储罐20万立方米2座，建设LNG汽化器等附属设施。</t>
  </si>
  <si>
    <t>舟山港马迹山矿石中转码头三期工程</t>
  </si>
  <si>
    <t>舟山港马迹山散货物流有限公司</t>
  </si>
  <si>
    <t>新建40万吨、20万吨级卸船泊位各1个，5万吨级装船泊位1个和3.5万吨级装船泊位2个，拟占岸线1592米，泊位总长度为1535米，年矿石设计吞吐量5000万吨。</t>
  </si>
  <si>
    <t>台州湾东部新区东达智慧物流园</t>
  </si>
  <si>
    <t>台州东达资源利用有限公司</t>
  </si>
  <si>
    <t>台州市</t>
  </si>
  <si>
    <t>总建筑面积约65796平方米，其中仓储用房建筑面积约43836平方米，综合配套中心建筑面积约21960平方米（地上建筑面积17500平方米，地下建筑面积4460平方米）。</t>
  </si>
  <si>
    <t>万科台州现代供应链物流项目</t>
  </si>
  <si>
    <t>台州市万颖供应链有限公司</t>
  </si>
  <si>
    <t>本项目为集供应链管理、物流仓储、智能分拨等功能于一身的供应链物流中心。拟建总建筑面积129113.56m2，。由4 栋两层物流仓库、1 栋倒班楼、1 栋设备用房和一栋门卫组成。项目按照海绵城市建设并实施厂房屋顶光伏项目（建筑密度56.51%，绿化率20%）。</t>
  </si>
  <si>
    <t>台州宝利智能物流中心项目</t>
  </si>
  <si>
    <t>台州宝利经贸有限公司</t>
  </si>
  <si>
    <t>总建筑面积21180㎡，共建造6栋建筑（办公楼1栋，分拣工房3栋，门卫室2栋），项目区块建设按照雨水花园的设计方案实施，厂房屋顶按照光伏荷载要求进行设计，按要求统一提供屋顶资源，实施屋顶光伏建设。建筑密度47.66，绿地率20%（6290㎡）,容积率1.01,预计年销售额6亿元，税收700万元。</t>
  </si>
  <si>
    <t>台州市农副产品集配中心（农港城）二期项目</t>
  </si>
  <si>
    <t>台州市农副产品集配中心有限公司</t>
  </si>
  <si>
    <t>用地面积88136平方米，总建筑面积178545平方米。建设蔬菜、水产品、肉类、粮油、冻品等市场，配套建设检验检测、电子商务、加工配送等设施，预计可形成年交易蔬菜（含果用瓜）30万吨、水产品肉类冻品10万吨的市场规模</t>
  </si>
  <si>
    <t>台州传化洲锽公路港物流中心二期建设项目</t>
  </si>
  <si>
    <t>浙江黄岩洲锽实业有限公司</t>
  </si>
  <si>
    <t>用地面积103219平方米，总建筑面积66671.29平方米，其中地上建筑面积54389.09平方米，地下建筑面积12282.2平方米，主要建设4个城市分拨中心。</t>
  </si>
  <si>
    <t>网营物联（浙东南）智慧供应链区域运营总部建设项目</t>
  </si>
  <si>
    <t>富春控股集团有限公司</t>
  </si>
  <si>
    <t>拟建设成47万平方米的浙东南地区现代综合物流运营中心，其中供应链运营功能区39.95万平方米（包括电商订单处理中心、供应链金融仓配中心和冷链仓储配送中心），线下展销功能区2.35 平方米，电商办公与数据服务区2.35平方米，生活辅助功能区2.35平方米。</t>
  </si>
  <si>
    <t>海八鲜水产品冷链物流建设项目</t>
  </si>
  <si>
    <t>浙江海八鲜农业发展有限公司</t>
  </si>
  <si>
    <t>建设7500吨水产品冷链物流项目，加工中心及附属设施3000㎡、配送中心建设300㎡、冷库设施3500m3、生产流水线3条，流通门店65家、配送车5辆。</t>
  </si>
  <si>
    <t>韵达浙江（三门）快递电商总部基地项目</t>
  </si>
  <si>
    <t>台州浙韵电子商务有限公司</t>
  </si>
  <si>
    <t>总体建筑面积89597㎡，项目达产后，可形成年快递2000万件、快运3000万件、货运500万顿，并提供2000人员住宿以及有1000个工作岗位。</t>
  </si>
  <si>
    <t>天台多功能智能物流综合园项目</t>
  </si>
  <si>
    <t>浙江银轮普天供应链管理有限公司</t>
  </si>
  <si>
    <t>总用地面积246亩，建筑面积206400平方米，建设内容包括办公楼、仓库、停车场、强弱电等以及其他附属设施。</t>
  </si>
  <si>
    <t>中国供销浙江天台绿色农产品物流园一期项目</t>
  </si>
  <si>
    <t>天台新农商农产品市场有限公司</t>
  </si>
  <si>
    <t>总建筑面积137322平方米，建设内容包括农产品交易展示区、仓储物流区、电子商务中心、食品安全检疫检测等工程。</t>
  </si>
  <si>
    <t>金台铁路临海东站货站（物流仓储中心）</t>
  </si>
  <si>
    <t>临海市交通投资集团有限公司</t>
  </si>
  <si>
    <t>铁路物流中心分期建设，近期设长大笨重及集装箱功能区和包装成件货物功能区，包装成件货物功能区旁边设流通加工区、共同配送区及综合仓储区；远期设长大笨重及集装箱功能区和停车场及集装箱辅助功能区，同时围绕铁路设综合仓储区、立体仓储区、共同配送区、流通加工区、中转分拨区等。</t>
  </si>
  <si>
    <t>省交投普洛斯智慧物流园项目</t>
  </si>
  <si>
    <t>丽水交普仓储有限公司</t>
  </si>
  <si>
    <t>丽水市</t>
  </si>
  <si>
    <t>建设物流用房（仓储设施）、宿舍、营销中心、设备中心、休息室、门卫、宿舍等，建成后形成交省交投普洛斯智慧物流园项目。经测算经营期内项目年均销售收入6051.33 万元，售税金及附加1543.90万元（含增值税）利润总额3212.36万元，企业所得税803.09万元，所得税后年净利润为2409.27万元。</t>
  </si>
  <si>
    <t>网营物联（缙云）智慧供应链产业园</t>
  </si>
  <si>
    <t>网营物联（缙云）供应链有限公司</t>
  </si>
  <si>
    <t>一期用地面积287亩，总建筑面积约170000平方米，包括供应链运营功能区（电商订单处理中心、供应链金融仓配中心、快递分拨中心）；线下展销功能区；电商办公与数据服务区；生活辅助功能区.</t>
  </si>
  <si>
    <t>庆元香菇市场迁建及物流中心建设项目</t>
  </si>
  <si>
    <t>庆元香菇市场有限公司</t>
  </si>
  <si>
    <t>拟在庆元县五都区块建设庆元香菇市场迁建及物流中心建设项目，总用地面积221089平方米，地上建筑面积347180.44平方米，总建筑面积433418.68平方米。</t>
  </si>
  <si>
    <t>2013-2020</t>
  </si>
  <si>
    <t>龙泉浙西南商贸物流市场开发有限公司龙泉市浙西南大宗商品物流集散市场建设项目</t>
  </si>
  <si>
    <t>龙泉浙西南商贸物流市场开发有限公司</t>
  </si>
  <si>
    <t>总用地面积56000平方米,总建筑面积65300平方米,其中地下室面积8500平方米;主要建设仓储物流、电子商务、鲜活农产品市场等。</t>
  </si>
  <si>
    <t>前期在谈</t>
  </si>
  <si>
    <t>城市配送项目</t>
  </si>
  <si>
    <t>重点推进城市物流区孵化一期和二期，落实好宁波港海天路仓储用房、宝湾物流，发展第三方、第四方物流，打造集城市生活物资交易、仓储、展示、配送等功能于一体的城市配送综合体。</t>
  </si>
  <si>
    <t>已完成</t>
  </si>
  <si>
    <t>项目总用地232亩，建设集电子商务、仓储物流、航空枢纽、快递集散交换和综合办公等复合功能于一体的圆通速递浙东区域总部基地。</t>
  </si>
  <si>
    <t>项目用地约160亩，建成集供应链管理、物流仓储、智能分拨等功能于一体的现代化供应链物流中心。</t>
  </si>
  <si>
    <t>乐歌滨海智慧供应链管理产业园项目</t>
  </si>
  <si>
    <t>乐歌中国公司</t>
  </si>
  <si>
    <t>总用地约300亩，其中，一期项目用地约134亩，建设智能供应链管理中心、中央智能仓储中心、智能冷链产业中心等功能区块。</t>
  </si>
  <si>
    <t>企业竞得钱清镇L25-1地块，面积：93294平方米，用于计划建设钱清华东智慧物流产业园。主要建设4栋四层盘道直入式高标准仓库，总建筑面积约251060平方米。建成后将重点引进大型零售销售总部、电商结算中心、冷链供应链配送、O2O线上线下展示体验等品牌企业；产业园将采用智能化园区管理，引入无人驾驶自动化叉车、智能自动机械臂、RFID射频识别以及智能分拣等多种智能化系统。</t>
  </si>
  <si>
    <t>项目主要采用智能化的物流设备和管理技术，购置自动化包装系统、自动化传输系统、物流信息系统等设备，项目建成后承担上汽大众汽车在浙江、福建、江西境内两百三十余家4S店的汽车零配件配送任务，同时还可以配套商贸城，为商贸城提供集约化的仓储、物流服务。项目预计可实现销售收入5亿元，利税5000万元。项目共竞得两块土地，总用地面积63039.4平方米，建设用地面积63039.4平方米，总建筑面积75647.2平方米。其中1#地块（同乐下村地块1）用地面积9316平方米，建设用地面积9316平方米，总建筑面积11179.2平方米；2#地块（同乐下村地块2）用地面积53723.4平方米，建设用地面积53723.4平方米，地上建筑面积38631.2平方米，地下建筑面积336.8平方米，总建筑面积38968平方米。</t>
  </si>
  <si>
    <t>现代物流库支持年配送额200亿元，年配送量1350万件。占地面积90亩，新建生产车间3万平方、电子商务智慧楼8千平方、中药研发检测中心3千平方，现代药品物流库（国家战略储备库）7.2万平方、职工生活配套区3千平方米。</t>
  </si>
  <si>
    <t>起1</t>
  </si>
  <si>
    <t>止1</t>
  </si>
  <si>
    <t>起</t>
  </si>
  <si>
    <t>止</t>
  </si>
  <si>
    <t>判断1</t>
  </si>
  <si>
    <t>判断2</t>
  </si>
  <si>
    <t>结论1</t>
  </si>
  <si>
    <t>2017.1.1</t>
  </si>
  <si>
    <t>2020.12.1</t>
  </si>
  <si>
    <t>2019.6.1</t>
  </si>
  <si>
    <t>2019.12.1</t>
  </si>
  <si>
    <t>根据港口集疏运的需求以及远洋运输特有的海洋环境，运联科技通过与主机厂、挂箱生产厂家定制具有轻量化、抗腐蚀的远洋共享挂箱运力服务池。项目建成后，预计将达到1000台挂车、挂箱共享运力服务池。通过远洋挂箱以及运力共享，有效预计提升港口集疏运效率。通过轻量化、抗腐蚀的挂箱定制特性有效降低港口龙门吊运行成本，有效提升远洋挂箱的使用时间。</t>
  </si>
  <si>
    <t>2018.1.1</t>
  </si>
  <si>
    <t>2019.2.1</t>
  </si>
  <si>
    <t>建设运营省市跨境集运中心仓，创建省级跨境出口服务示范基地，打造跨境电商物流产业园区。项目位于杭州空港经济区，拥有两幢现代化高标准3层双边物流仓库，集保税功能与非保税功能于一体，仓储总面积7.9万㎡，其中国内非保税库4.5万㎡，保税库3.4万㎡。为适应现代物流发展，提升智能化信息化水平，项目将建设基于物联网技术的智能化仓储物流系统、实现AGV无人搬运，AGV自动分拣，wifi实时无线传输技术、RFID自动识别以及由视频、智能电子看板等功能、同时升级仓储管理系统（WMS）、在线订单管理系统（OMS）及全球物流管理系统（TMS）等IT</t>
  </si>
  <si>
    <t>2021.12.1</t>
  </si>
  <si>
    <t>该项目拟新建厂房及辅助用房，总建筑面积247119平方米，（其中地上建筑面积247119平方米，地下建筑面积0平方米）；项目建成后增加相关设备，形成年产500万套物料搬运设施设备的生产能力，投产后预计实现亩均年产值不低于300万元/亩，亩均年税收不低于15万元/亩。项目总用地166052平方米（约249.078亩），土地出让合同号为3301102017A20120，具体事项按规划方案批复意见实施。</t>
  </si>
  <si>
    <t>2018.10.1</t>
  </si>
  <si>
    <t>2023.12.1</t>
  </si>
  <si>
    <t>项目用地面积284.35亩（含代征道路54.06亩），总面积约160000平方，建设内容集智能化物流交易区、仓储配送区、快递中转区、冷链物流区、物流综合大楼、货车停泊区、配套服务区。根据县政府相关协议，开展项目前期工作。</t>
  </si>
  <si>
    <t>2019.3.1</t>
  </si>
  <si>
    <t>2022.2.1</t>
  </si>
  <si>
    <t>项目总用地面积115083平方米（172.6亩），总建筑面积103851平方米。主要建设内容有绿地G-SUPER浙江运营中心、进口商品展示中心、供应链服务平台、国际贸易代理总部、区域结算中心和贸易总部等</t>
  </si>
  <si>
    <t>2018.8.1</t>
  </si>
  <si>
    <t>2020.7.1</t>
  </si>
  <si>
    <t>新建物流仓储用房130000平方米物流中心</t>
  </si>
  <si>
    <t>2017.12.1</t>
  </si>
  <si>
    <t>深基地智慧物流供应链中心项目，占地面积230亩，总建筑面积约16万平方米，主要建造高标准双层坡道仓库及相关公用配套设施。项目运营后整体年产值约11.7亿元，年净利润约2.5亿元。</t>
  </si>
  <si>
    <t>（一）投资建设圆通嘉兴全球航空货运枢纽。近期2030年航空货邮量为110万吨/年；远期2050年航空货邮量为240万吨/年。近期项目购置飞机50架，建设全球转运中心、国际航空货站、国内航空货站、航空公司管理及营运总部等。（二）相关合作方共同出资组建嘉兴机场管理公司，全面负责嘉兴机场的运营管理。（三）投资开发空港相关产业项目。深化中长期战略合作规划研究，创造条件，积极推进冷链物流、跨境电商、临空经济等产业园区的规划、开发、建设，联合开发机场“临空经济产业集聚区”，共同打造现代化航空新城。</t>
  </si>
  <si>
    <t>2021.7.1</t>
  </si>
  <si>
    <t>嘉浩冷链物流基地项目</t>
  </si>
  <si>
    <t>项目建设嘉浩冷链物流基地，打造集采购、仓储、配送、销售于一体的食品食 材基地，计划新增土地面积105亩，建筑面积140048平方米，达产后预计实 现年产值约32167万元，年税收1600万元。</t>
  </si>
  <si>
    <t>嘉兴顺丰创新产业园项目，总建筑面积15万平方米，一期建设用地129.87亩，用于仓储服务、供应链管理、产业园运营等</t>
  </si>
  <si>
    <t>2019.7.1</t>
  </si>
  <si>
    <t>大恩电商仓储配销中心项目，总用地175亩，总建筑面积128333平方米。项目集电子商务、智能仓储、物流配送于一体，主营上海、杭州等电商货品仓储短驳及城市配送。项目达产后预计年产值88500万元，年税收达5500万元。</t>
  </si>
  <si>
    <t>2020.6.1</t>
  </si>
  <si>
    <t>2020.10.1</t>
  </si>
  <si>
    <t>项目主要购置自动分拣设备、扫描设备、高位叉车及自动货架平台等设备，项目建成后年销售收入400000万元，利税50203万元。项目年用电1100万度，新增二台1000KVA变压器、二台800KVA变压器（共计3600KVA）；年用水38752吨。新增建筑面积203566.37平方米。</t>
  </si>
  <si>
    <t>本项目占地面积85582.8平方米，总建筑面积110000平方米，其中地上建筑面积110000平方米。建造包括仓储用房约103993平方米，倒班楼、门卫、设备用房等相关配套用房约6007平方米。</t>
  </si>
  <si>
    <t>建设 3 万吨级 （水工结构按靠泊 5 万吨级集装箱船设计和建设）多用途泊位 2 个（使用岸线 512m），年设计综合通过能力 185 万吨。项目分两期实施，其中一期用 地约 161 亩，二期用地约 89 亩，布置生产、生活辅助建筑、仓库、堆场等配 套设施。泊位总长512米，宽42米，安装45吨多用途门机2台，16吨多用途门机2台等设备。</t>
  </si>
  <si>
    <t>项目总用地面积约47亩，总建筑面积31584平方米，项目主要分为G-super浙江运营中心（保税部分）、公共服务区，主要建设：冷冻（冷藏）仓库、进口商品查验平台，物流信息服务中心、多功能配送中心以及配套常温仓库等。</t>
  </si>
  <si>
    <t>项目预计用地约131亩，打造乐歌嘉兴电子商务产业园，新建双层坡道仓储设施，总建筑面积约为107609平方米。计划引入智能自动化供应链管理系统和智慧冷链技术，建成集智能仓储中心，智慧冷链中心及配套服务区为一体的电子商务产业服务示范基地。</t>
  </si>
  <si>
    <t>2019.5.1</t>
  </si>
  <si>
    <t>2020.5.1</t>
  </si>
  <si>
    <t>2021.4.1</t>
  </si>
  <si>
    <t>项目采用了先进的无线识别技术，引进了具有国内外领先的工业自动叉车、RFID读写器、工业级平板电脑等设备，提升了企业现有ERP、产品数据管理PDM以及仓库管理系统(RF-WMS)等信息技术，实现了仓储管理智能化、操作数字化、信息传送网络化。该项目分三期实施，项目一期：新增土地100亩，投入3亿元，新增建筑面积33335.67平方米，配套物流汽车临时停放区等；项目二期：新增土地75亩，投入2.04亿元，新增建筑面积40000平方米。项目完成后，每年可实现珍珠系列产品货物周转达3亿盒以上。</t>
  </si>
  <si>
    <t>项目计划总用地112亩，总建筑面积120000平方米，主要建设1栋电子商务综合楼，面积为20000平方米；4幢现代化电商自动分拣配送中心，单幢面积25000平方米，层高11米，室内净层高9米，1.3米抬高地坪，液压升降卸货平台，采用绿色环保节能建筑设计方案。项目达产后，预计各类白色家电产品配送15万台，预计销售额8亿元，手机及相关产品5万台，预计销售5亿元，其他产品销售额2亿元。年总收入约15亿元，年利润15000万元，年纳税12000万元。</t>
  </si>
  <si>
    <t>本项目新增建设用地面积约164.8亩，拟建6个500吨级（水工结构按1000吨级设计）泊位，其中钢材泊位5个，LNG加注泊位1个，泊位占用岸线总长度402m，预测吞吐量为150万吨/年，设计通过能力160万吨/年；新增建筑面积41204平方米（库房面积40619平方米）；购置相应的配套设备设施。</t>
  </si>
  <si>
    <t>项目拟选址于乾元镇明星村新材料园区内，计划新增用地300亩，新增建筑面积244159平方米双层高标智能仓,拟共建成5个功能中心：1、区域销售总部及配送中心；2、电子商务结算及配送中心；3、国际第三方物流区域总部及配送中心；4、冷链供应链服务及配送中心；5、O2O线上线下展销体验及配送中心。新增变压器容量 1250KVA一台</t>
  </si>
  <si>
    <t>2018.9.1</t>
  </si>
  <si>
    <t>2020.9.1</t>
  </si>
  <si>
    <t>本工程新增建设用地390.7亩，新建10个500吨级泊位（水工结构按1000吨级设计），其中包括5个多用途泊位，5个件杂货泊位，吞吐量为300万吨/年，码头设计年通过能力327万吨/年。主要涉及重件钢材、有色金属、集装箱等货种，不涉及《危险化学品名录》（2015版）收录的危险化学品的仓储和运输。项目分三期建设，其中一期、三期为码头区，二期为仓储物流中心。一期征地面积146.2亩，新建4个500吨级泊位（水工结构按1000吨级设计），包括2个多用途泊位、2个件杂货泊位，设计通过能力131万吨/年。港区后方陆域建设相应的堆场、仓库、给排水、消防</t>
  </si>
  <si>
    <t>项目拟在长兴县煤山国家级开发区绿色制造产业园建设浙能长兴智慧产业园仓储项目，分为集中仓储厂房及辅助用房，总建筑面积22924平方米</t>
  </si>
  <si>
    <t>2018.3.1</t>
  </si>
  <si>
    <t>中国物流浙江（安吉）现代物流园建设项目</t>
  </si>
  <si>
    <t>2015.12.1</t>
  </si>
  <si>
    <t>2018.12.1</t>
  </si>
  <si>
    <t>项目主要采用智能化的物流设备和及管理技术，购置自动化包装系统、自动化传输系统、物流信息系统等设备，项目建成后承担上汽大众汽车在浙江、福建、江西境内两百三十余家4S店的汽车零配件配送任务，同时还可以配套商贸城，为商贸城提供集约化的仓储、物流服务。项目预计可实现销售收入5亿元，利税5000万元。项目共竞得两块土地，总用地面积63039.4平方米，建设用地面积63039.4平方米，总建筑面积75647.2平方米。其中1#地块（同乐下村地块1）用地面积9316平方米，建设用地面积9316平方米，总建筑面积11179.2平方米；2#地块（同乐下村地块2</t>
  </si>
  <si>
    <t>2021.3.1</t>
  </si>
  <si>
    <t>项目规模：现代物流库支持年配送额200亿元，年配送量1350万件。项目建设规模：79697平方米，其中地上建筑面积71964平方米，地下建筑面积7733平方米。项目建设内容：（一）地上建筑71964平方米：新建现代药品物流库（国家战略储备库）58517平方米,电子商务智慧楼8781平方米，职工生活配套区及辅助建筑4666平方米；（二）地下建筑7733平方米：1#地下室停车库5952平方米，2#地下室机房及消防水池等1781平方米。</t>
  </si>
  <si>
    <t>本项目总用地约为298亩，其中一期项目用地面积133.896亩，拟打造乐歌滨海智慧供应链管理中心项目，新建双层坡道仓储设施。项目总建筑面积约为200000平方米，其中一期项目土地待建面积约为98500平方米。本项目将服务于大型电商企业，国际供应链管理公司和知名冷链平台。计划引入智能自动化供应链管理系统和智慧冷链技术，建成集智能仓储中心，智慧冷链中心及配套服务区为一体的电子商务产业服务示范基地。</t>
  </si>
  <si>
    <t>2019.9.1</t>
  </si>
  <si>
    <t>2022.12.1</t>
  </si>
  <si>
    <t>2015.1.1</t>
  </si>
  <si>
    <t>项目拟征用土地面积401652.71平方米，总建筑面积567482平方米，其中前期建筑面积450825平方米，主要建筑物有水果交易区98021平方米，蔬菜交易区53719平方米，检测中心7996平方米、茶叶交易区20557平方米。商务楼1-8号楼79163平方米，管理用房14144平方米，电子交易中心37245平方米，物流中心25000平方米，冻品市场及冷库45500平方米，垃圾房、门卫和辅助用房2500平方米，地下总建筑面积66980平方米。后期建筑面积116657平方米。</t>
  </si>
  <si>
    <t>2019.1.1</t>
  </si>
  <si>
    <t>项目主要建设公路港及其配套设施的出租、经营、服务及管理等内容，项目用地295.5亩，新建建筑面积124036平方米，计容面积197974平方米，主要包括：信息交易中心、分拣车间、仓库等功能区块。投产后形成年300万吨的货运量，年平台交易额约20亿元以上。</t>
  </si>
  <si>
    <t>2016.1.1</t>
  </si>
  <si>
    <t>年总库容5.7万立方浙石油兰溪油库项目（一期），总占地面积124亩，总建筑面积3486平方米，其中（1）油库综合办公楼，建筑面积1625平方米；（2）综合设备间及装车棚，建筑面积832平方米；（3）配套用房，包括门卫、营业室、消防泵房及泡沫站、处理间等，建筑面积1029平方米；装卸台5座，占地面积976.5平方米；新增储油罐14座，配套安装消防给水系统、消防水罐、火灾报警系统、供电系统及成品油装卸系统等，形成总库容57000立方油库建设项目。</t>
  </si>
  <si>
    <t>项目用地123637.79平方米，总建筑面积24万平方米，设置分拣运营区、专线经营区、仓储配送区、冷链仓储区、商务功能区、生活配套区等6个区域。</t>
  </si>
  <si>
    <t>2021.1.1</t>
  </si>
  <si>
    <t>新建</t>
  </si>
  <si>
    <t>未开工</t>
  </si>
  <si>
    <t>项目用地面积149488.34平方米（约224亩），总建筑面积13万平方米，建设包括综合楼、汽车零配件仓储用房、智能配送生产车间、智能化分拨中心、运输分拣车间等主体工程及公共服务设施、停车场等配套辅助工程。</t>
  </si>
  <si>
    <t>本项目用地面积624.83亩，总建筑面积524.532.7㎡。其中一期建筑面积为269725.3㎡，主要包括：6栋双层库及配套卸货平台和坡道、2栋门卫室、2栋设备房、配套水、暖、电、路、围墙等；二期建筑面积为254807.4平米，主要包括：4栋双层库及配套卸货平台和坡道、3栋供应链金融中心、2栋电商产业中心、4栋区域物流总部、2栋配套服务中心、2栋数据信息服务中心、1栋综合楼、地下室一层、成品岗亭、配套水、暖、电、路、围墙等</t>
  </si>
  <si>
    <t>2020.2.1</t>
  </si>
  <si>
    <t>本项目规划用地面积约587.7亩，建筑总面积317092.66平方米，其中地上建筑面积为307114.3平方米，地下建筑面积9978.36平方米，包括口岸功能区、物流仓储区和综合服务区三大区块，建设内容包括查验仓库、肉类冷鲜水产仓库、整车检测改装厂、综合楼、查验设备、熏蒸房、管理卡口用房、仓储用房、企业办公用房、后勤用房、集装箱堆场、高架桥等。项目主要功能包括集拼仓储功能；公路区域集配功能；口岸物流功能；冷链物流功能；海关监管查验功能；信息服务功能；商务配套服务功能和辅助配套服务功能等。建设密度29.23%，容积率0.78，绿化率5.7</t>
  </si>
  <si>
    <t>2018.2.1</t>
  </si>
  <si>
    <t>2021.2.1</t>
  </si>
  <si>
    <t>物流用房及配套用房建筑总面积421064.2平方米，其中地下室建筑面积25564平方米，绿化面积5%，建筑占地面积78139.6平方米。</t>
  </si>
  <si>
    <t>项目用地面积164625.68平方米（约247亩），总建筑面积200000平方米，建设包括综合办公楼、电子商务楼、电商仓配大楼、智能科技研发生产车间、智能化分拨中心、快运分拣车间等主体工程及公共服务设施、停车场等配套辅助工程。</t>
  </si>
  <si>
    <t>本项目总用地面积约496491平方米，总建筑面积约725834平方米，含地下停车场建筑面积226989平方米。其中零担快运用房258369平方米，集货中转用房43400平方米，信息中心和综合商务楼61419平方米，司机之家25150平方米，配套用房74684平方米，货车停车场35823平方米。容积率1.13，建筑密度38％，绿地率8％。本项目建设内容分两期：其中项目一期用地面积371494.6平方米，建筑面积505198平方米，总投191100万元；项目二期占地面积124996.4平方米，建筑面积约220636平方米，总投91002万元。</t>
  </si>
  <si>
    <t>2015.2.1</t>
  </si>
  <si>
    <t>项目用地631807.26平方米（约947.7亩），总建筑面积80万平方米，规划设置物流建筑区、电商运营区、综合配套服务区等3个区域。容积率1.27，绿化率15%。</t>
  </si>
  <si>
    <t>圆通速递浙江总部项目拟建设用地为518912.09平方米，总建筑面积为610000平方米，容积率1.18。项目规划建设国内快递/快运集散中心180000平方米、国外快递/快运集散中心180000平方米、总部办公综合区150000平方米及配套服务区100000平方米。</t>
  </si>
  <si>
    <t>该项目总用地面积486338。拟件新建交易区、仓储区及木材加工厂房，建筑总面积530422平方米，功能包括木材进口、木材交易、木材加工、融资担保、物流运输等。拟购置吊装设备、监控设备、防火设备、木材加工设备。项目建成后可达交易额200亿元。</t>
  </si>
  <si>
    <t xml:space="preserve">项目位于永康经济开发区S12-12地块，地块面积140539平方米，项目致力于各类资源的有效整合和第三方物流基地的建立。截止2017年底基本完成项目I期71.76亩用地建设，主要涵盖三个大型仓库，包含5#库、3#库和2#库建设并设立屋顶光伏发电，提供包括邮政、安能、日日顺在内的客户入住实现电商分拣运营管理，并满足核电物资备品备件仓库运营管理。2018年底完成II期招投标工作及确定总包，并完成办理施工许可证。2019年后将切实按照施工计划展开项目II期的建设，主要包括新建服务楼、智能分拣中心、3#厂房、4#厂房。
</t>
  </si>
  <si>
    <t>2018.11.1</t>
  </si>
  <si>
    <t>农产品现代物流综合体。规划总建筑面积385683方，集农产品冷库储藏、配送贸易、信息服务、检验检测、公共服务等等功能一体。</t>
  </si>
  <si>
    <t>2014.1.1</t>
  </si>
  <si>
    <t>2020.1.1</t>
  </si>
  <si>
    <t>项目占地面积166亩，新建物联网装配中心，汽车检测站，运力调度中心，智能车厢装配展示中心，车厢设备研究院和大数据中心，客服和培训中心，物流分拨中心等。</t>
  </si>
  <si>
    <t>新建500吨级散杂货、多用途、集装箱等泊位14个，锚泊位2个，陆域建设相应堆场、仓库、管理用房及港口集输道路等设施</t>
  </si>
  <si>
    <t>项目主要规划建设供应链金融服务区、供应链运营功能区、数据服务及生活辅助功能区等三大功能区，集大数据分析中心、电商订单处理中心、冷链仓储配送中心、展示体验中心、电商办公中心等功能设施。</t>
  </si>
  <si>
    <t>2016.12.1</t>
  </si>
  <si>
    <t>2019.4.1</t>
  </si>
  <si>
    <t>工程主要建设内容包括2座16万m3 LNG储罐及配套罐内设施和LNG外输工艺系统设施。考虑到与新增储罐配套及工艺调峰需求，LNG工艺系统拟增加150万吨/年的气化外输能力，50万吨T/年的液态外输能力，二期规模为200万吨/年，计划于2020年10月建成投产。</t>
  </si>
  <si>
    <t>舟山良海粮油有限公司9万吨粮食仓储设施建设项目</t>
  </si>
  <si>
    <t>建设9万吨粮食筒仓（单仓仓容15000吨，共计6座）及配套设施，实施散粮接收与发放。</t>
  </si>
  <si>
    <t>工程新建40万吨、20万吨级卸船泊位各1个，5万吨级装船泊位1个和3.5万吨级装船泊位2个，拟占岸线1592米，泊位总长度为1535米，年矿石设计吞吐量5000万吨。</t>
  </si>
  <si>
    <t>建设规模及内容中总建筑面积约65796平方米，其中仓储用房建筑面积约43836平方米，综合配套中心建筑面积约21960平方米（地上建筑面积17500平方米，地下建筑面积4460平方米）。</t>
  </si>
  <si>
    <t>2018.4.1</t>
  </si>
  <si>
    <t>2019.8.1</t>
  </si>
  <si>
    <t>台州市椒江粮食储备中心北区工程</t>
  </si>
  <si>
    <t>目用地面积35511.42平方米，建筑面积15686.88平方米，新建7幢平房仓，1幢机械库，1幢辅助用房，1幢器材库，1个地磅房及一个消防水泵房，建设总仓容3.5万吨（稻谷计）。其中，新建60X21米平房仓5幢，建筑面积6560平方米；新建78X21米平房仓2幢，建筑面积3397.2平方米；机械库建筑面积1669平方米；器材库建筑面积300平方米；辅助用房建筑面积1325.6平方米；地泵房建筑面积23平方米；消防水泵房31平方米。容积率0.769，建筑密度41.37%，绿地率20.3%，机动车停车位63个。</t>
  </si>
  <si>
    <t>计划建设内容与规模修改为项目用地面积88136平方米，总建筑面积178545平方米。建设蔬菜、水产品、肉类、粮油、冻品等市场，配套建设检验检测、电子商务、加工配送等设施，预计可形成年交易蔬菜（含果用瓜）30万吨、水产品肉类冻品10万吨的市场规模</t>
  </si>
  <si>
    <t>2021.6.1</t>
  </si>
  <si>
    <t>项目规划建设用地面积103219平方米，总建筑面积66671.29平方米，其中地上建筑面积54389.09平方米，地下建筑面积12282.2平方米。项目主要建设内容：东区块：2#城市分拨中心7425.69平方米、3#城市分拨中心7425.69平方米、4#城市分拨中心12839.93平方米；西区块：配套用房810平方米、1#城市分拨中心38169.98平方米。</t>
  </si>
  <si>
    <t>本项目建设总面积达47万平方米的浙东南地区现代综合物流运营中心。其中供应链运营功能区39.95万 平方米（包括电商订单处理中心、供应链金融仓配中心和冷链仓储配送中心），线下展销功能区2.35 平方米，电商办公与数据服务区2.35平方米，生活辅助功能区2.35平方米。</t>
  </si>
  <si>
    <t>2018.7.1</t>
  </si>
  <si>
    <t>建设规模：1.生产性建筑（转运车间、设备房、公共卫生间）；35527㎡ 2.非生产性建设（综合楼、门卫）2313㎡； 3.道路及绿化51857㎡； 总体建设规模89597㎡ 生产能力： 1.项目达产后，可形成年快递2000万件、快运3000万件、货运500万顿； 2.可提供2000人员住宿，约有一千工作岗位保障。</t>
  </si>
  <si>
    <t>项目总用地面积246亩，建筑面积206400平方米，建设内容包括办公楼、仓库、停车场、强弱电等以及其他附属设施。</t>
  </si>
  <si>
    <t>2018.6.1</t>
  </si>
  <si>
    <t>项目总建筑面积137322平方米，建设内容包括农产品交易展示区、仓储物流区、电子商务中心、食品安全检疫检测等工程。</t>
  </si>
  <si>
    <t>美顺达物联网农村二级物流冷链采配服务体系项目</t>
  </si>
  <si>
    <t>在仙居响石山路182号、横溪、双庙、杨府建设4个冷链配送中心，改造60个冷链服务配送点，配置10辆配送车（其中2辆冷链车），改建10000平方米的仓储配送库和200立方冷库，在仙居形成农村二级物流冷链采配服务体系。</t>
  </si>
  <si>
    <t>2013.6.1</t>
  </si>
  <si>
    <t>本项目位于临海市沿江镇在建金台铁路临海东站西侧区域。本项目新建3条线，其中1条线自临海东站货2线端部车档引出，另2条线自临海东站货2线咽喉处出岔引出，3条线引出后折向西于沿江镇东侧外王溪及金台高速夹心地布置铁路物流中心。铁路物流中心分期建设，铁路功能区近期设长大笨重及集装箱功能区和包装成件货物功能区，包装成件货物功能区旁边设流通加工区、共同配送区及综合仓储区；铁路功能区远期设长大笨重及集装箱功能区和停车场及集装箱辅助功能区，同时围绕铁路设综合仓储区、立体仓储区、共同配送区、流通加工区、中转分拨区以及</t>
  </si>
  <si>
    <t>本项目主要包含物流用房（仓储设施）、宿舍、营销中心、设备中心、休息室、门卫、宿舍等，建成后形成交省交投普洛斯智慧物流园项目。经测算经营期内项目年均销售收入6051.33 万元，售税金及附加1543.90万元（含增值税）利润总额3212.36万元，企业所得税803.09万元，所得税后年净利润为2409.27万元。</t>
  </si>
  <si>
    <t>2023.3.1</t>
  </si>
  <si>
    <t>本项目一期用地面积287亩，总建筑面积约170000平方米，包括供应链运营功能区（电商订单处理中心、供应链金融仓配中心、快递分拨中心）；线下展销功能区；电商办公与数据服务区；生活辅助功能区.</t>
  </si>
  <si>
    <t>2013.1.1</t>
  </si>
  <si>
    <t>项目总用地面积56000平方米,总建筑面积65300平方米,其中地下室面积8500平方米;主要建设仓储物流、电子商务、鲜活农产品市场等。</t>
  </si>
  <si>
    <t>2017.9.1</t>
  </si>
  <si>
    <t>项目代码</t>
  </si>
  <si>
    <t>行业</t>
  </si>
  <si>
    <t>地区</t>
  </si>
  <si>
    <t>县市</t>
  </si>
  <si>
    <t>计划建设内容与规模</t>
  </si>
  <si>
    <t>2019年计划投资</t>
  </si>
  <si>
    <t>2019年计划内容</t>
  </si>
  <si>
    <t>计划开工日期</t>
  </si>
  <si>
    <t>计划完工日期</t>
  </si>
  <si>
    <t>联系人</t>
  </si>
  <si>
    <t>联系人手机</t>
  </si>
  <si>
    <t>储备审核人</t>
  </si>
  <si>
    <t>储备审核人电话</t>
  </si>
  <si>
    <t>计划编制人</t>
  </si>
  <si>
    <t>计划编制人电话</t>
  </si>
  <si>
    <t>审核人地区</t>
  </si>
  <si>
    <t>初审人单位</t>
  </si>
  <si>
    <t>2016-000052-55-02-000421</t>
  </si>
  <si>
    <t>现代物流</t>
  </si>
  <si>
    <t>浙江省</t>
  </si>
  <si>
    <t>NULL</t>
  </si>
  <si>
    <t>东侧装船码头完工，水工部分完成75%；上宅片堆场全部完成，斗轮机安装调试完成。</t>
  </si>
  <si>
    <t>黄啸</t>
  </si>
  <si>
    <t>洪旭辉</t>
  </si>
  <si>
    <t>2016-330103-72-03-025129-000</t>
  </si>
  <si>
    <t>下城区</t>
  </si>
  <si>
    <t>完成部分建筑主体施工。</t>
  </si>
  <si>
    <t>吴斌</t>
  </si>
  <si>
    <t>余梦丹</t>
  </si>
  <si>
    <t>路放</t>
  </si>
  <si>
    <t>发改局</t>
  </si>
  <si>
    <t>2018-330109-54-03-099222</t>
  </si>
  <si>
    <t>萧山区</t>
  </si>
  <si>
    <t>根据港口集疏运的需求以及远洋运输特有的海洋环境，运联科技通过与主机厂、挂箱生产厂家定制具有轻量化、抗腐蚀的远洋共享挂箱运力服务池。项目总投资：1.5亿元，2018年已完成投资额6000万元，2019年计划完成投资额9000万元，项目建成后，预计将达到1000台挂车、挂箱共享运力服务池。通过远洋挂箱以及运力共享，有效预计提升港口集疏运效率。通过轻量化、抗腐蚀的挂箱定制特性有效降低港口龙门吊运行成本，有效提升远洋挂箱的使用时间。</t>
  </si>
  <si>
    <t>陈聪</t>
  </si>
  <si>
    <t>施祺平</t>
  </si>
  <si>
    <t>2019-330109-59-03-801233</t>
  </si>
  <si>
    <t>1、2019年1月-12月，进一步完善跨境供应链综合服务信息系统平台，重点打造9610出口板块，1210保税进口板块2、2019年1月-12月：进一步完善佳成通智能仓系统研发、智能仓储建设3、2019年1月-12月：升级仓储管理系统（WMS）、在线订单管理系统（OMS）及全球物流管理系统（TMS）等IT系统</t>
  </si>
  <si>
    <t>毛佳丽</t>
  </si>
  <si>
    <t>2018-330110-34-03-019062-000</t>
  </si>
  <si>
    <t>余杭区</t>
  </si>
  <si>
    <t>主体厂房施工</t>
  </si>
  <si>
    <t>莫平</t>
  </si>
  <si>
    <t>蔡莲杰</t>
  </si>
  <si>
    <t>2017-330200-58-02-004979-000</t>
  </si>
  <si>
    <t>北仑区</t>
  </si>
  <si>
    <t>水工完成总量的65%。</t>
  </si>
  <si>
    <t>虞剑英</t>
  </si>
  <si>
    <t>钟德荣</t>
  </si>
  <si>
    <t>董宏伟</t>
  </si>
  <si>
    <t>经发局</t>
  </si>
  <si>
    <t>2017-330200-58-02-004980-000</t>
  </si>
  <si>
    <t>引桥面层浇筑完成，新建码头完成40%；道路、堆场等完成60%。</t>
  </si>
  <si>
    <t>2018-330324-60-03-097346-000</t>
  </si>
  <si>
    <t>永嘉县</t>
  </si>
  <si>
    <t>一期项目主体完工</t>
  </si>
  <si>
    <t>刘树红</t>
  </si>
  <si>
    <t>邹薇霞</t>
  </si>
  <si>
    <t>周胜辉</t>
  </si>
  <si>
    <t>2018-330327-54-03-057196-000</t>
  </si>
  <si>
    <t>苍南县</t>
  </si>
  <si>
    <t>项目用地面积284.35亩（含代征道路54.06亩），总面积约160000平方，总投资约7.89亿元，建设内容集智能化物流交易区、仓储配送区、快递中转区、冷链物流区、物流综合大楼、货车停泊区、配套服务区。根据县政府相关协议，开展项目前期工作。</t>
  </si>
  <si>
    <t>一期项目用地66.12亩开工建设</t>
  </si>
  <si>
    <t>蒋茜茜</t>
  </si>
  <si>
    <t>林鹏</t>
  </si>
  <si>
    <t>2018-330400-59-03-004160-000</t>
  </si>
  <si>
    <t>生鲜配送中心、中央厨房、有机高端农产品加工中心、常温冷链仓库、贸易企业代理运营中心、食品认证检测中心、绿色包材和设计服务中心、贸易人才培训基地、进口商品集散中心、国际食品行业研究院以及项目孵化中心等载体；</t>
  </si>
  <si>
    <t>孙龙</t>
  </si>
  <si>
    <t>周葆华</t>
  </si>
  <si>
    <t>发改委</t>
  </si>
  <si>
    <t>2017-330402-59-03-024873-000</t>
  </si>
  <si>
    <t>南湖区</t>
  </si>
  <si>
    <t>全面施工阶段</t>
  </si>
  <si>
    <t>俞芳</t>
  </si>
  <si>
    <t>金娟</t>
  </si>
  <si>
    <t>2017-330411-59-03-004316-000</t>
  </si>
  <si>
    <t>秀洲区</t>
  </si>
  <si>
    <t>深基地智慧物流供应链中心项目，占地面积230亩，总投资7.8亿元，总建筑面积约16万平方米，主要建造高标准双层坡道仓库及相关公用配套设施。项目运营后整体年产值约11.7亿元，年净利润约2.5亿元。</t>
  </si>
  <si>
    <t>土建施工完成总工程量的50%</t>
  </si>
  <si>
    <t>黄士伟</t>
  </si>
  <si>
    <t>吴琴琴</t>
  </si>
  <si>
    <t>2019-330411-56-03-044712-000</t>
  </si>
  <si>
    <t>（一）投资建设圆通嘉兴全球航空货运枢纽。近期2030年航空货邮量为110万吨/年；远期2050年航空货邮量为240万吨/年。近期项目投资规模约122亿元，购置飞机50架，建设全球转运中心、国际航空货站、国内航空货站、航空公司管理及营运总部等。（二）相关合作方共同出资组建嘉兴机场管理公司，全面负责嘉兴机场的运营管理。（三）投资开发空港相关产业项目。深化中长期战略合作规划研究，创造条件，积极推进冷链物流、跨境电商、临空经济等产业园区的规划、开发、建设，联合开发机场“临空经济产业集聚区”，共同打造现代化航空新城。</t>
  </si>
  <si>
    <t>1.可研审批即将送审。可研报批的前置条件（土地预审、稳评、能评、环评）已经具备，近期将上报国家发改委审批。2.土地指标已明确解决方案。6月4日，冯飞常务副省长主持召开了浙江省第九次有效扩大投资重点项目推进会（徐淼常务副市长参会），会议明确了项目土地指标问题。3.已进入国家重大建设项目库和浙江省重大建设项目库。国家物流枢纽已上报国家发改委，近期将参加评审。4.项目公司已注册。目前已取得营业执照，完成股权变更工作，正在办理税务登记、银行开户等工作。</t>
  </si>
  <si>
    <t>丁丽</t>
  </si>
  <si>
    <t>2018-330411-59-03-091877-000</t>
  </si>
  <si>
    <t>主要建筑主体土建工程基本完工，投资额完成60%。</t>
  </si>
  <si>
    <t>缪治彬</t>
  </si>
  <si>
    <t>2019-330411-59-03-015961-000</t>
  </si>
  <si>
    <t>桩基工程</t>
  </si>
  <si>
    <t>王加波</t>
  </si>
  <si>
    <t>2017-330411-59-03-004311-000</t>
  </si>
  <si>
    <t>大恩电商仓储配销中心项目，总用地175亩，总建筑面积128333平方米，计划总投资6亿元，其中固定资产投资5.27亿元。项目集电子商务、智能仓储、物流配送于一体，主营上海、杭州等电商货品仓储短驳及城市配送。项目达产后预计年产值88500万元，年税收达5500万元。</t>
  </si>
  <si>
    <t>土建施工基本完成，生产设备的采购、安装和调试。</t>
  </si>
  <si>
    <t>陈俊杰</t>
  </si>
  <si>
    <t>2018-330421-54-03-046483-000</t>
  </si>
  <si>
    <t>嘉善县</t>
  </si>
  <si>
    <t>计划在2019年4月底完成基础工程建设，2019年12月底完成仓库、办公楼、物料室主体楼面结构封顶。</t>
  </si>
  <si>
    <t>顾弢弢</t>
  </si>
  <si>
    <t>殳范勇</t>
  </si>
  <si>
    <t>2018-330421-59-03-043391-000</t>
  </si>
  <si>
    <t>2019年计划完成该工程竣工验收，办理房产证，招商同步进行</t>
  </si>
  <si>
    <t>吴涛</t>
  </si>
  <si>
    <t>2018-330424-59-03-053821-000</t>
  </si>
  <si>
    <t>海盐县</t>
  </si>
  <si>
    <t>项目主要购置自动分拣设备、扫描设备、高位叉车及自动货架平台等设备，项目建成后年销售收入400000万元，利税50203万元。项目年用电1100万度，新增二台1000KVA变压器、二台800KVA变压器（共计3600KVA）；年用水38752吨。新增建筑面积203566.37平方米。一期总投资9000万美元，主要为土建投资，二期总投资22500万美元，主要为设备投资。</t>
  </si>
  <si>
    <t>桩基及厂房主体工程建设。</t>
  </si>
  <si>
    <t>张良</t>
  </si>
  <si>
    <t>韩燕萍</t>
  </si>
  <si>
    <t>2018-330482-64-03-040616-000</t>
  </si>
  <si>
    <t>信息服务</t>
  </si>
  <si>
    <t>平湖市</t>
  </si>
  <si>
    <t>主体结构封顶</t>
  </si>
  <si>
    <t>朱海萍</t>
  </si>
  <si>
    <t>翁辞渊</t>
  </si>
  <si>
    <t>2018-330482-55-03-015950-000</t>
  </si>
  <si>
    <t>建设3万吨级（水工结构按靠泊5万吨级集装箱船设计和建设）多用途泊位2个，水工部分建设完成50%,陆域部分在取得土地使用权后准备开工建设。</t>
  </si>
  <si>
    <t>刘晓燕</t>
  </si>
  <si>
    <t>2017-330400-59-03-082576-000</t>
  </si>
  <si>
    <t>嘉兴港区</t>
  </si>
  <si>
    <t>1.完成地基处理；2.完成河道改造；3.桩基开始施工</t>
  </si>
  <si>
    <t>王世付</t>
  </si>
  <si>
    <t>吴晓平</t>
  </si>
  <si>
    <t>2017-330400-59-03-086648-000</t>
  </si>
  <si>
    <t>主体结构封顶，二次维护结构完成，机电安装完成（包括消防、给排水、电气、弱电、供配电），室外工程完成（包括道路、围墙、绿化、室外综合管网等），附属用房完成</t>
  </si>
  <si>
    <t>2018-330400-59-03-080793-000</t>
  </si>
  <si>
    <t>新建双层坡道仓储设施建造</t>
  </si>
  <si>
    <t>张弘</t>
  </si>
  <si>
    <t>2019-330503-59-03-014929-000</t>
  </si>
  <si>
    <t>南浔区</t>
  </si>
  <si>
    <t>项目主要购置自动分拣设备，扫描设备，高位叉车及自动货架平台等设备，满足现代物流企业的运营要求。新增建筑面积47262.92㎡，一期总投资2038万美金，主要为土建投资，二期总投资17962万美元，主要为设备投资。</t>
  </si>
  <si>
    <t>主体建设</t>
  </si>
  <si>
    <t>吴强</t>
  </si>
  <si>
    <t>朱虹</t>
  </si>
  <si>
    <t>孙瑗</t>
  </si>
  <si>
    <t>2019-330503-59-03-011755-000</t>
  </si>
  <si>
    <t>项目拟投资4200万美元、固定资产投资4105万美元，新增用地约132亩，总用地规模为87901平方米，地上建2栋双层库房总建筑面积为98433.4平方米，建设安博智能物流园。项目充分利用安博的全球客户平台及丰富的物流设施并发运作经验，引入国际及国内知名的企业等作为长期合作伙伴，将本项目打造成一个集运营结算，配送仓储及快递等功能于一体的现代物流运营平台。</t>
  </si>
  <si>
    <t>一楼主体结构完成</t>
  </si>
  <si>
    <t>刘凡</t>
  </si>
  <si>
    <t>2017-330521-59-03-003232-000</t>
  </si>
  <si>
    <t>德清县</t>
  </si>
  <si>
    <t>一期主体结顶</t>
  </si>
  <si>
    <t>谢敏</t>
  </si>
  <si>
    <t>邱敏</t>
  </si>
  <si>
    <t>2017-330521-59-03-028426-000</t>
  </si>
  <si>
    <t>项目计划总投资5.3亿元，其中固定资产投资5亿元，总项目用地112亩，总建筑面积120000平方米，主要建设1栋电子商务综合楼，面积为20000平方米；4幢现代化电商自动分拣配送中心，单幢面积25000平方米，层高11米，室内净层高9米，1.3米抬高地坪，液压升降卸货平台，采用绿色环保节能建筑设计方案。项目达产后，预计各类白色家电产品配送15万台，预计销售额8亿元，手机及相关产品5万台，预计销售5亿元，其他产品销售额2亿元。年总收入约15亿元，年利润15000万元，年纳税12000万元。</t>
  </si>
  <si>
    <t>厂房主体建设及设备购置</t>
  </si>
  <si>
    <t>许昌耀</t>
  </si>
  <si>
    <t>2017-330521-55-03-030393-000</t>
  </si>
  <si>
    <t>完成码头主体工程建设，完成配套库房工程建设，主体工程建设完成。</t>
  </si>
  <si>
    <t>沈宇佳</t>
  </si>
  <si>
    <t>2018-330521-59-03-072492-000</t>
  </si>
  <si>
    <t>项目拟选址于乾元镇明星村新材料园区内，计划总投资1.5亿美元（10.2亿人民币），计划新增用地300亩，新增建筑面积244159平方米双层高标智能仓,拟共建成5个功能中心：1、区域销售总部及配送中心；2、电子商务结算及配送中心；3、国际第三方物流区域总部及配送中心；4、冷链供应链服务及配送中心；5、O2O线上线下展销体验及配送中心。新增变压器容量 1250KVA一台</t>
  </si>
  <si>
    <t>完成主体结构，进入装修阶段。</t>
  </si>
  <si>
    <t>童军</t>
  </si>
  <si>
    <t>2018-330522-59-03-074364-000</t>
  </si>
  <si>
    <t>长兴县</t>
  </si>
  <si>
    <t>方冰</t>
  </si>
  <si>
    <t>王亮</t>
  </si>
  <si>
    <t>2018-330522-59-03-017191-000</t>
  </si>
  <si>
    <t>仓储厂房预计2019年1月底施工完成；辅助用房预计2019年3月底施工完成；仓储设备预计2019年5月安装调试完成，2019年9月底前投入试运行</t>
  </si>
  <si>
    <t>高凯</t>
  </si>
  <si>
    <t>2016-330523-54-03-026081-000</t>
  </si>
  <si>
    <t>安吉县</t>
  </si>
  <si>
    <t>二期物流部分房建完工</t>
  </si>
  <si>
    <t>刘奕君</t>
  </si>
  <si>
    <t>王欢丽</t>
  </si>
  <si>
    <t>2018-330681-59-03-084351-000</t>
  </si>
  <si>
    <t>诸暨市</t>
  </si>
  <si>
    <t>1号、2号、3号仓库主体建设完成。</t>
  </si>
  <si>
    <t>张栩达</t>
  </si>
  <si>
    <t>刘开金</t>
  </si>
  <si>
    <t>高一騠</t>
  </si>
  <si>
    <t>2019-330681-59-03-015334-000</t>
  </si>
  <si>
    <t>厂房主体建造</t>
  </si>
  <si>
    <t>陈剑慧</t>
  </si>
  <si>
    <t>2017-330682-59-03-031749-000</t>
  </si>
  <si>
    <t>上虞区</t>
  </si>
  <si>
    <t>2019年计划完成电子商务智慧楼、职工生活配套区、现代药品物流库、辅助用房四个单体建筑的主体结构施工工程；穿插进行暖通、消防、水电工程安装施工，推进相关物流设备的招标采购工作。</t>
  </si>
  <si>
    <t>安天然</t>
  </si>
  <si>
    <t>汪连芳</t>
  </si>
  <si>
    <t>2019-330600-59-03-037825-000</t>
  </si>
  <si>
    <t>滨海新城经发局</t>
  </si>
  <si>
    <t>本项目总用地约为298亩，其中一期项目用地面积133.896亩，总投资约4亿人民币，拟打造乐歌滨海智慧供应链管理中心项目，新建双层坡道仓储设施。项目总建筑面积约为200000平方米，其中一期项目土地待建面积约为98500平方米。本项目将服务于大型电商企业，国际供应链管理公司和知名冷链平台。计划引入智能自动化供应链管理系统和智慧冷链技术，建成集智能仓储中心，智慧冷链中心及配套服务区为一体的电子商务产业服务示范基地。</t>
  </si>
  <si>
    <t>拟打造乐歌滨海智慧供应链管理中心一期项目，新建双层坡道仓储设施，总建筑面积约为98500平方米，将服务于大型电商企业，国际供应链管理公司和知名冷链平台。计划引入智能自动化供应链管理系统和智慧冷链技术，建成集智能仓储中心，智慧冷链中心及配套服务区为一体的电子商务产业服务示范基地。</t>
  </si>
  <si>
    <t>张璟</t>
  </si>
  <si>
    <t>2018-330703-59-03-078552-000</t>
  </si>
  <si>
    <t>严绍航</t>
  </si>
  <si>
    <t>杨迪</t>
  </si>
  <si>
    <t>2015-330703-59-03-003579-000</t>
  </si>
  <si>
    <t>金东区</t>
  </si>
  <si>
    <t>E区主体工程竣工，保税加工区争取完成工程总量的70%，完成办公楼二次精装修，根据招商情况适时启动F区及其他区域前期工作。</t>
  </si>
  <si>
    <t>傅羽先</t>
  </si>
  <si>
    <t>蒋国磊</t>
  </si>
  <si>
    <t>金义都市新区</t>
  </si>
  <si>
    <t>2015-330703-72-03-004189-000</t>
  </si>
  <si>
    <t>项目拟征用土地面积401652.71平方米，总建筑面积567482平方米，其中前期建筑面积450825平方米，主要建筑物有水果交易区98021平方米，蔬菜交易区53719平方米，检测中心7996平方米、茶叶交易区20557平方米。商务楼1-8号楼79163平方米，管理用房14144平方米，电子交易中心37245平方米，物流中心25000平方米，冻品市场及冷库45500平方米，垃圾房、门卫和辅助用房2500平方米，地下总建筑面积66980平方米。后期建筑面积116657平方米。前期投资179660万元（工程费用119437万元、工程建设其他费用44451万元、预备费5972万元、建设期利息9800万元）</t>
  </si>
  <si>
    <t>一、完善相关配套设施，确保水果、蔬菜交易区先期交付使用；二、茶叶交易区、商务酒店及检测中心完工并交付；三、力争商务1-2#楼竣工；四、后续相关建筑单体全面开工建设</t>
  </si>
  <si>
    <t>于甘甜</t>
  </si>
  <si>
    <t>叶剑超</t>
  </si>
  <si>
    <t>2015-330703-54-03-001833</t>
  </si>
  <si>
    <t>项目主要建设公路港及其配套设施的出租、经营、服务及管理等内容，项目用地295.5亩，新建建筑面积124036平方米，计容面积197974平方米，主要包括：信息交易中心、分拣车间、仓库等功能区块，项目总投资10亿元，其中金华传化公路港物流有限公司投资3.1亿元，传化公路港引进的企业投资6.9亿元。投产后形成年300万吨的货运量，年平台交易额约20亿元以上。</t>
  </si>
  <si>
    <t>原停车场建设7#8#定制仓；引进中国移动金华RDC仓库项目；司机之家正式开业运营；信息交易中心转型，引进电商；原规划电商大楼部分区域改建小型停车场等。</t>
  </si>
  <si>
    <t>沈金水</t>
  </si>
  <si>
    <t>2018-330781-59-03-083774-000</t>
  </si>
  <si>
    <t>兰溪市</t>
  </si>
  <si>
    <t>项目开工，完成部分土建。</t>
  </si>
  <si>
    <t>赵钊晨</t>
  </si>
  <si>
    <t>吕强</t>
  </si>
  <si>
    <t>2019-330782-59-03-016299-000</t>
  </si>
  <si>
    <t>义乌市</t>
  </si>
  <si>
    <t>完成招商洽谈，签订正式协议，启动土地挂牌程序</t>
  </si>
  <si>
    <t>周建</t>
  </si>
  <si>
    <t>王利双</t>
  </si>
  <si>
    <t>2018-330782-59-03-060733-000</t>
  </si>
  <si>
    <t>进行仓储用房及自动化高架立体仓储设施的建设安装。</t>
  </si>
  <si>
    <t>朱丽红</t>
  </si>
  <si>
    <t>2017-330782-59-03-005517-000</t>
  </si>
  <si>
    <t>仓储区块完成20%</t>
  </si>
  <si>
    <t>2018-330782-59-03-015309-000</t>
  </si>
  <si>
    <t>仓储区部分结顶</t>
  </si>
  <si>
    <t>叶成荫</t>
  </si>
  <si>
    <t>2018-330782-59-03-053817-000</t>
  </si>
  <si>
    <t>一标段：1-3#、5-9#分拣仓库竣工、1-8#分拣中心竣工、收费岗亭和车道竣工二标段：主体结顶</t>
  </si>
  <si>
    <t>钟江峰</t>
  </si>
  <si>
    <t>2018-330782-59-03-003733-000</t>
  </si>
  <si>
    <t>土石方开工建设</t>
  </si>
  <si>
    <t>2017-330782-59-03-010063-000</t>
  </si>
  <si>
    <t>一期建成投用，二期仓库楼结顶</t>
  </si>
  <si>
    <t>2018-330782-52-03-059462-000</t>
  </si>
  <si>
    <t>开工建设</t>
  </si>
  <si>
    <t>曹杨</t>
  </si>
  <si>
    <t>2017-330782-59-03-005518-000</t>
  </si>
  <si>
    <t>仓储区块完成50%</t>
  </si>
  <si>
    <t>2017-330783-24-03-010422-000</t>
  </si>
  <si>
    <t>东阳市</t>
  </si>
  <si>
    <t>该项目总用地面积486338，计划总投资329006万元，其中固定资产投资301679万元。拟件新建交易区、仓储区及木材加工厂房，建筑总面积530422平方米，功能包括木材进口、木材交易、木材加工、融资担保、物流运输等。拟购置吊装设备、监控设备、防火设备、木材加工设备。项目建成后可达交易额200亿元。</t>
  </si>
  <si>
    <t>二期北侧临时堆场硬化工程争取完成政策处理，一个月内完成土方外运。一季度完成50%硬化，二季度全面完成并投入使用。锯板厂机械设备争取二季度完成并投入使用。物流园西侧道路一季度全面完工。木材交易中心西侧道路上半年全面完工</t>
  </si>
  <si>
    <t>王华</t>
  </si>
  <si>
    <t>赵晓铭</t>
  </si>
  <si>
    <t>2016-330784-59-03-018846-000</t>
  </si>
  <si>
    <t>永康市</t>
  </si>
  <si>
    <t>永康市中央仓储物流中心项目II期用地80亩，建设主要建设新建服务楼、宿舍、智能分拣中心、3#电商厂房、4#电商厂房，现代物流园区规模化、集成化、专业化等一体化服务。</t>
  </si>
  <si>
    <t>邹波</t>
  </si>
  <si>
    <t>金徐挺</t>
  </si>
  <si>
    <t>2017-330802-01-02-076382-000</t>
  </si>
  <si>
    <t>柯城区</t>
  </si>
  <si>
    <t>完成三标段工程前期工作。</t>
  </si>
  <si>
    <t>杨迎芬</t>
  </si>
  <si>
    <t>胡世情</t>
  </si>
  <si>
    <t>邱勇俊</t>
  </si>
  <si>
    <t>2016-330800-55-01-017739-000</t>
  </si>
  <si>
    <t>衢江区</t>
  </si>
  <si>
    <t>完成形象进度20%</t>
  </si>
  <si>
    <t>徐云剑</t>
  </si>
  <si>
    <t>郑静方</t>
  </si>
  <si>
    <t>2019-330824-59-03-004613-000</t>
  </si>
  <si>
    <t>开化县</t>
  </si>
  <si>
    <t>场地土石方开挖平整，建设完成仓储配送中心仓库2个、综合楼主体框架结构完工、加油加气站基础完工</t>
  </si>
  <si>
    <t>方文俊</t>
  </si>
  <si>
    <t>张斌</t>
  </si>
  <si>
    <t>2019-330824-72-03-040368-000</t>
  </si>
  <si>
    <t>物联网装配中心开工建设。</t>
  </si>
  <si>
    <t>周剑芬</t>
  </si>
  <si>
    <t>2016-330825-55-01-022988-000</t>
  </si>
  <si>
    <t>龙游县</t>
  </si>
  <si>
    <t>完成一期工程建设，正式进入运营阶段；二期工程暂停实施</t>
  </si>
  <si>
    <t>何振康</t>
  </si>
  <si>
    <t>徐帅</t>
  </si>
  <si>
    <t>2018-330881-65-03-090132-000</t>
  </si>
  <si>
    <t>江山市</t>
  </si>
  <si>
    <t>完成部分主体建设</t>
  </si>
  <si>
    <t>陈福锋</t>
  </si>
  <si>
    <t>吴步勇</t>
  </si>
  <si>
    <t>2016-330881-53-01-022900-000</t>
  </si>
  <si>
    <t>完成二期形象进度30%</t>
  </si>
  <si>
    <t>周松云</t>
  </si>
  <si>
    <t>2019-330900-45-02-014711-000</t>
  </si>
  <si>
    <t>舟山段全线动工，争取完成管道铺设。</t>
  </si>
  <si>
    <t>张坤</t>
  </si>
  <si>
    <t>孙玲</t>
  </si>
  <si>
    <t>2016-330902-54-03-036383-000</t>
  </si>
  <si>
    <t>定海区</t>
  </si>
  <si>
    <t>计划完成老塘山三期码头至TG1段约1200米的皮带机钢结构的安装，皮带机系统的安装调试。</t>
  </si>
  <si>
    <t>全以恒</t>
  </si>
  <si>
    <t>钟增科</t>
  </si>
  <si>
    <t>2018-330900-45-02-016260-000</t>
  </si>
  <si>
    <t>工程主要建设内容包括2座16万m3 LNG储罐及配套罐内设施和LNG外输工艺系统设施。考虑到与新增储罐配套及工艺调峰需求，LNG工艺系统拟增加150万吨/年的气化外输能力，50万吨T/年的液态外输能力，二期规模为200万吨/年，总投资约24亿元人民币，计划于2020年10月建成投产。</t>
  </si>
  <si>
    <t>1.完成长周期设备订货。2.LNG储罐桩基施工完成。3.完成LNG储罐承台施工。</t>
  </si>
  <si>
    <t>2018-330902-59-03-045100-000</t>
  </si>
  <si>
    <t>6个筒仓部分滑膜完成。</t>
  </si>
  <si>
    <t>王文丽</t>
  </si>
  <si>
    <t>2016-330903-59-02-024962-000</t>
  </si>
  <si>
    <t>普陀区</t>
  </si>
  <si>
    <t>完成场区三通一平，完成桩基施工、罐基础施工工程，油罐安装及设备安装开始施工</t>
  </si>
  <si>
    <t>张  浩</t>
  </si>
  <si>
    <t>王璟</t>
  </si>
  <si>
    <t>2017-330922-45-02-033347-000</t>
  </si>
  <si>
    <t>嵊泗县</t>
  </si>
  <si>
    <t>完成罐区主体结构</t>
  </si>
  <si>
    <t>魏曙</t>
  </si>
  <si>
    <t>徐静</t>
  </si>
  <si>
    <t>2019-330922-55-02-024350-000</t>
  </si>
  <si>
    <t>取得项目核准文件，争取水工部分开工。</t>
  </si>
  <si>
    <t>李碧波</t>
  </si>
  <si>
    <t>2017-331000-59-01-061153-000</t>
  </si>
  <si>
    <t>土建完工</t>
  </si>
  <si>
    <t>王龄颉</t>
  </si>
  <si>
    <t>马雅轩</t>
  </si>
  <si>
    <t>2019-331002-59-03-015760-000</t>
  </si>
  <si>
    <t>项目用地面积约180亩，建成集供应链管理、物流仓储、智能分拨等功能于一体的现代供应链物流中心</t>
  </si>
  <si>
    <t>黄雷</t>
  </si>
  <si>
    <t>2018-331000-51-03-014742-000</t>
  </si>
  <si>
    <t>张华</t>
  </si>
  <si>
    <t>2018-331002-59-01-070374-000</t>
  </si>
  <si>
    <t>椒江区</t>
  </si>
  <si>
    <t>开工建设，主体施工</t>
  </si>
  <si>
    <t>章一炀</t>
  </si>
  <si>
    <t>丁  杰</t>
  </si>
  <si>
    <t>2018-331002-51-03-088760-000</t>
  </si>
  <si>
    <t>计划建设内容与规模修改为项目用地面积88136平方米，总建筑面积178545平方米，总投资104050万元。建设蔬菜、水产品、肉类、粮油、冻品等市场，配套建设检验检测、电子商务、加工配送等设施，预计可形成年交易蔬菜（含果用瓜）30万吨、水产品肉类冻品10万吨的市场规模</t>
  </si>
  <si>
    <t>计划完成地下室100%、主体工程50%。</t>
  </si>
  <si>
    <t>邱伟巾</t>
  </si>
  <si>
    <t>2018-331003-59-03-089386-000</t>
  </si>
  <si>
    <t>黄岩区</t>
  </si>
  <si>
    <t>项目规划建设智能云仓中心、智能城市分拨中心、智能车源中心等。建成后，项目将为工业原料交易提供仓储、运力、金融和供应链业务支持；以货运班车形式，在台州各地设点，服务于当地企业；有效整合台州各地物流运力。</t>
  </si>
  <si>
    <t>林日新</t>
  </si>
  <si>
    <t>赵启彪</t>
  </si>
  <si>
    <t>2018-331021-59-03-005124-000</t>
  </si>
  <si>
    <t>玉环市</t>
  </si>
  <si>
    <t>本项目投资10亿元人民币，建设总面积达47万平方米的浙东南地区现代综合物流运营中心。其中供应链运营功能区39.95万 平方米（包括电商订单处理中心、供应链金融仓配中心和冷链仓储配送中心），线下展销功能区2.35 平方米，电商办公与数据服务区2.35平方米，生活辅助功能区2.35平方米。</t>
  </si>
  <si>
    <t>完成桩基，主体工程建设。</t>
  </si>
  <si>
    <t>袁轶</t>
  </si>
  <si>
    <t>王新民</t>
  </si>
  <si>
    <t>2019-331022-04-03-048242-000</t>
  </si>
  <si>
    <t>三门县</t>
  </si>
  <si>
    <t>加工中心改造600平方米（包括：自来水接入改造、地面改造、车间改造），低温分拣加工设备生产线1套、全自动小包装设备1套，惰性气体储存罐站等设施建设，展示展销中心建设170平方米、冷藏车1辆、销售门店4个、电子商务设备购置、实验室设备购置。</t>
  </si>
  <si>
    <t>陈基平</t>
  </si>
  <si>
    <t>吴晓晓</t>
  </si>
  <si>
    <t>2018-331022-59-03-059289-000</t>
  </si>
  <si>
    <t>主体部分完工</t>
  </si>
  <si>
    <t>吴晓伟</t>
  </si>
  <si>
    <t>2018-331023-54-03-005165-000</t>
  </si>
  <si>
    <t>天台县</t>
  </si>
  <si>
    <t>开工建设仓储中心、普货物流区、电商快递分拨区等</t>
  </si>
  <si>
    <t>杨秋月</t>
  </si>
  <si>
    <t>曹鸿恺</t>
  </si>
  <si>
    <t>2016-331023-51-01-020677-000</t>
  </si>
  <si>
    <t>建设农产品交易展示区、配套服务区等建筑安装、给排水排污、强弱电、室外道路、景观绿化、室外供电、消防、围墙等，并投入使用。</t>
  </si>
  <si>
    <t>戴蒙杰</t>
  </si>
  <si>
    <t>2019-331024-59-03-042373-000</t>
  </si>
  <si>
    <t>仙居县</t>
  </si>
  <si>
    <t>投资2300万元，其中1055万元，在2018年前已投资，2019年投资800万元，在仙居响石山路182号、横溪、双庙、杨府建设4个冷链配送中心，改造60个冷链服务配送点，配置10辆配送车（其中2辆冷链车），改建10000平方米的仓储配送库和200立方冷库，在仙居形成农村二级物流冷链采配服务体系。</t>
  </si>
  <si>
    <t>在仙居响石山路182号、横溪、双庙、杨府建设4个冷链配送中心，改造60个冷链服务配送中心，改造60个冷链服务配送点等</t>
  </si>
  <si>
    <t>赵天歌</t>
  </si>
  <si>
    <t>顾江峰</t>
  </si>
  <si>
    <t>2019-331082-58-03-048192-000</t>
  </si>
  <si>
    <t>临海市</t>
  </si>
  <si>
    <t>开工建设。</t>
  </si>
  <si>
    <t>何贤森</t>
  </si>
  <si>
    <t>蔡连芳</t>
  </si>
  <si>
    <t>2019-331102-59-03-045396-000</t>
  </si>
  <si>
    <t>本项目主要包含物流用房（仓储设施）、宿舍、营销中心、设备中心、休息室、门卫、宿舍等，建成后形成交省交投普洛斯智慧物流园项目。项目预计总投资 150000 万元（一期70000万元，二期80000万元）。经测算经营期内项目年均销售收入6051.33 万元，售税金及附加1543.90万元（含增值税）利润总额3212.36万元，企业所得税803.09万元，所得税后年净利润为2409.27万元。</t>
  </si>
  <si>
    <t>土地摘牌、开展项目技术前期及审批、主体工程建设</t>
  </si>
  <si>
    <t>周晓聪</t>
  </si>
  <si>
    <t>叶红梅</t>
  </si>
  <si>
    <t>2019-331122-59-03-048510-000</t>
  </si>
  <si>
    <t>缙云县</t>
  </si>
  <si>
    <t>本项目一期投资10亿元人民币，用地面积287亩，总建筑面积约170000平方米，包括供应链运营功能区（电商订单处理中心、供应链金融仓配中心、快递分拨中心）；线下展销功能区；电商办公与数据服务区；生活辅助功能区.</t>
  </si>
  <si>
    <t>项目场平工作，围墙</t>
  </si>
  <si>
    <t>陶伟丽</t>
  </si>
  <si>
    <t>2016-331126-59-01-028369-000</t>
  </si>
  <si>
    <t>庆元县</t>
  </si>
  <si>
    <t>拟在庆元县五都区块建设庆元香菇市场迁建及物流中心建设项目，项目总用地面积331亩，净用地面积300亩。2019年计划继续完成三期小镇大客厅区块118亩的建筑用地。</t>
  </si>
  <si>
    <t>吴发扬</t>
  </si>
  <si>
    <t>周敏捷</t>
  </si>
  <si>
    <t>2017-331181-59-03-036535-000</t>
  </si>
  <si>
    <t>龙泉市</t>
  </si>
  <si>
    <t>项目总用地面积56000平方米,总建筑面积65300平方米,其中地下室面积8500平方米;主要建设仓储物流、电子商务、鲜活农产品市场等，总投资约5.25亿元。</t>
  </si>
  <si>
    <t>项目基本完工</t>
  </si>
  <si>
    <t>叶紫燕</t>
  </si>
  <si>
    <t>全丽娟</t>
  </si>
  <si>
    <t>备注</t>
  </si>
  <si>
    <t>项目名称（省发改委项目表中的项目名称）</t>
  </si>
  <si>
    <t>项目代码（28位）</t>
  </si>
  <si>
    <t>建设地点</t>
  </si>
  <si>
    <t>区县</t>
  </si>
  <si>
    <t>主管层级</t>
  </si>
  <si>
    <t>省级主管部门</t>
  </si>
  <si>
    <t>项目单位名称</t>
  </si>
  <si>
    <t>计划开工年份</t>
  </si>
  <si>
    <t>计划开工月份</t>
  </si>
  <si>
    <t>计划竣工年份</t>
  </si>
  <si>
    <t>计划竣工月份</t>
  </si>
  <si>
    <t>2019年度计划投资（万元）</t>
  </si>
  <si>
    <t>2019年度计划进度</t>
  </si>
  <si>
    <t>项目填报单位</t>
  </si>
  <si>
    <t>填报人员</t>
  </si>
  <si>
    <t>填报人员手机</t>
  </si>
  <si>
    <t>项目数据初审单位</t>
  </si>
  <si>
    <t>初审人员</t>
  </si>
  <si>
    <t>初审人员手机</t>
  </si>
  <si>
    <t>计划文件发文文号</t>
  </si>
  <si>
    <t>计划文件发文日期</t>
  </si>
  <si>
    <t>省发文号</t>
  </si>
  <si>
    <t>省发日期</t>
  </si>
  <si>
    <t>项目单位组织机构（信用）代码</t>
  </si>
  <si>
    <t>处室</t>
  </si>
  <si>
    <t>项目类别</t>
  </si>
  <si>
    <t>计划名称</t>
  </si>
  <si>
    <t>年份</t>
  </si>
  <si>
    <t>项目（法人）单位</t>
  </si>
  <si>
    <t>项目进展情况</t>
  </si>
  <si>
    <t>建设性质</t>
  </si>
  <si>
    <t>镇海区</t>
  </si>
  <si>
    <t>市级</t>
  </si>
  <si>
    <t>省发改委</t>
  </si>
  <si>
    <t>交通物流</t>
  </si>
  <si>
    <t>项目选址</t>
  </si>
  <si>
    <t>陈佳</t>
  </si>
  <si>
    <t>土地回收</t>
  </si>
  <si>
    <t>完成一期二期建设，宝湾物流开工建设，传化供应链中心土地回收</t>
  </si>
  <si>
    <t>完成基础设施建设</t>
  </si>
  <si>
    <t>完成土地回收和招商，计划开工建设</t>
  </si>
  <si>
    <t>完成项目招商，开始土地整合</t>
  </si>
  <si>
    <t>附件</t>
  </si>
  <si>
    <t>2019-2022年浙江省物流业重大项目清单（初稿）</t>
  </si>
  <si>
    <t xml:space="preserve">项目名称  </t>
  </si>
  <si>
    <t>绍兴越城区</t>
  </si>
  <si>
    <t>绍兴柯桥区</t>
  </si>
  <si>
    <t>项目占地163亩，总建筑面积25万平方米，规划建设四层国际标准物流配送中心、总部办公及展示中心。</t>
  </si>
  <si>
    <t>与第69项重复、建议删除</t>
  </si>
  <si>
    <t>绍兴上虞区</t>
  </si>
  <si>
    <t>绍兴诸暨市</t>
  </si>
  <si>
    <t>绍兴滨海新城</t>
  </si>
  <si>
    <t>绍兴精诚保税物流中心（B型）</t>
  </si>
  <si>
    <t>浙江精诚光大供应链股份有限公司</t>
  </si>
  <si>
    <t>打造5万平方米以上仓储面积的保流中心（B型）。</t>
  </si>
  <si>
    <t>—</t>
  </si>
  <si>
    <t>由于土地等原因，项目停滞，建议删除</t>
  </si>
  <si>
    <t>总投资</t>
  </si>
  <si>
    <t>累计完成投资</t>
  </si>
  <si>
    <t>建设状态</t>
  </si>
  <si>
    <t>项目类型</t>
  </si>
  <si>
    <t>项目性质</t>
  </si>
  <si>
    <t>编制人</t>
  </si>
  <si>
    <t>编制人电话</t>
  </si>
  <si>
    <t>编制人地区</t>
  </si>
  <si>
    <t>编制人单位</t>
  </si>
  <si>
    <t>核准</t>
  </si>
  <si>
    <t>备案</t>
  </si>
  <si>
    <t>扩建</t>
  </si>
  <si>
    <t>审批</t>
  </si>
  <si>
    <t>城市之星总部项目</t>
  </si>
  <si>
    <t>完成招商洽谈，签订正式协议，启动土地挂牌程序，开工建设</t>
  </si>
  <si>
    <t>改建</t>
  </si>
  <si>
    <t xml:space="preserve">项目建设单位 </t>
  </si>
  <si>
    <t>计划编制人单位地区</t>
  </si>
  <si>
    <t>计划编制人单位</t>
  </si>
  <si>
    <t>宁波港股份有限公司</t>
  </si>
  <si>
    <t>嘉兴嘉浩冷链物流有限公司</t>
  </si>
  <si>
    <t>舟山良海粮油有限公司</t>
  </si>
  <si>
    <t>台州市椒江区粮油储备管理有限公司</t>
  </si>
  <si>
    <t>浙江美顺达石化有限公司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</si>
</sst>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sz val="12"/>
      <name val="宋体"/>
      <charset val="134"/>
    </font>
    <font>
      <sz val="12"/>
      <color theme="1"/>
      <name val="宋体"/>
      <charset val="134"/>
      <scheme val="minor"/>
    </font>
    <font>
      <sz val="11"/>
      <name val="宋体"/>
      <charset val="134"/>
      <scheme val="minor"/>
    </font>
    <font>
      <sz val="16"/>
      <name val="黑体"/>
      <charset val="134"/>
    </font>
    <font>
      <sz val="20"/>
      <name val="方正小标宋简体"/>
      <charset val="134"/>
    </font>
    <font>
      <sz val="12"/>
      <name val="宋体"/>
      <charset val="134"/>
      <scheme val="minor"/>
    </font>
    <font>
      <b/>
      <sz val="14"/>
      <name val="宋体"/>
      <charset val="134"/>
      <scheme val="minor"/>
    </font>
    <font>
      <b/>
      <sz val="11"/>
      <name val="宋体"/>
      <charset val="134"/>
      <scheme val="minor"/>
    </font>
    <font>
      <b/>
      <sz val="14"/>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Times New Roman"/>
      <charset val="134"/>
    </font>
    <font>
      <b/>
      <sz val="9"/>
      <name val="宋体"/>
      <charset val="134"/>
    </font>
    <font>
      <sz val="9"/>
      <name val="宋体"/>
      <charset val="134"/>
    </font>
  </fonts>
  <fills count="34">
    <fill>
      <patternFill patternType="none"/>
    </fill>
    <fill>
      <patternFill patternType="gray125"/>
    </fill>
    <fill>
      <patternFill patternType="solid">
        <fgColor theme="9"/>
        <bgColor indexed="64"/>
      </patternFill>
    </fill>
    <fill>
      <patternFill patternType="solid">
        <fgColor theme="3"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2"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1" fillId="0" borderId="0">
      <alignment vertical="center"/>
    </xf>
  </cellStyleXfs>
  <cellXfs count="42">
    <xf numFmtId="0" fontId="0" fillId="0" borderId="0" xfId="0">
      <alignment vertical="center"/>
    </xf>
    <xf numFmtId="0" fontId="1" fillId="0" borderId="0" xfId="49">
      <alignment vertical="center"/>
    </xf>
    <xf numFmtId="0" fontId="1" fillId="2" borderId="0" xfId="49" applyFill="1">
      <alignment vertical="center"/>
    </xf>
    <xf numFmtId="57" fontId="1" fillId="0" borderId="0" xfId="49" applyNumberFormat="1">
      <alignment vertical="center"/>
    </xf>
    <xf numFmtId="0" fontId="0" fillId="2" borderId="0" xfId="0" applyFill="1">
      <alignment vertical="center"/>
    </xf>
    <xf numFmtId="57" fontId="0" fillId="0" borderId="0" xfId="0" applyNumberFormat="1">
      <alignment vertical="center"/>
    </xf>
    <xf numFmtId="11" fontId="0" fillId="0" borderId="0" xfId="0" applyNumberFormat="1">
      <alignment vertical="center"/>
    </xf>
    <xf numFmtId="0" fontId="0" fillId="3" borderId="0" xfId="0" applyFill="1">
      <alignment vertical="center"/>
    </xf>
    <xf numFmtId="57" fontId="0" fillId="3" borderId="0" xfId="0" applyNumberFormat="1" applyFill="1">
      <alignment vertical="center"/>
    </xf>
    <xf numFmtId="0" fontId="2" fillId="0" borderId="0" xfId="0" applyFont="1" applyAlignment="1">
      <alignment horizontal="center" vertical="center" wrapText="1"/>
    </xf>
    <xf numFmtId="0" fontId="0" fillId="0" borderId="0" xfId="0" applyAlignment="1">
      <alignment horizontal="center" vertical="center"/>
    </xf>
    <xf numFmtId="14" fontId="0" fillId="0" borderId="0" xfId="0" applyNumberFormat="1">
      <alignment vertical="center"/>
    </xf>
    <xf numFmtId="176" fontId="0" fillId="0" borderId="0" xfId="0" applyNumberFormat="1">
      <alignment vertical="center"/>
    </xf>
    <xf numFmtId="0" fontId="0" fillId="0" borderId="0" xfId="0" applyAlignment="1">
      <alignmen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vertical="center"/>
    </xf>
    <xf numFmtId="176" fontId="8" fillId="0" borderId="1" xfId="0" applyNumberFormat="1" applyFont="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right" vertical="center"/>
    </xf>
    <xf numFmtId="176" fontId="3" fillId="0" borderId="1" xfId="0" applyNumberFormat="1" applyFont="1" applyBorder="1">
      <alignment vertical="center"/>
    </xf>
    <xf numFmtId="0" fontId="3" fillId="0" borderId="1" xfId="0" applyFont="1" applyFill="1" applyBorder="1" applyAlignment="1">
      <alignment horizontal="right" vertical="center"/>
    </xf>
    <xf numFmtId="176" fontId="3" fillId="0" borderId="1" xfId="0" applyNumberFormat="1" applyFont="1" applyFill="1" applyBorder="1">
      <alignment vertical="center"/>
    </xf>
    <xf numFmtId="0" fontId="3" fillId="0" borderId="1" xfId="0" applyFont="1" applyBorder="1">
      <alignment vertical="center"/>
    </xf>
    <xf numFmtId="0" fontId="3" fillId="0" borderId="1" xfId="0" applyFont="1" applyFill="1" applyBorder="1">
      <alignment vertical="center"/>
    </xf>
    <xf numFmtId="0" fontId="2"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Font="1" applyBorder="1" applyAlignment="1">
      <alignment vertical="center"/>
    </xf>
    <xf numFmtId="0" fontId="10" fillId="0" borderId="1" xfId="0" applyFont="1" applyBorder="1">
      <alignment vertical="center"/>
    </xf>
    <xf numFmtId="0" fontId="0" fillId="0" borderId="1" xfId="0" applyFont="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right" vertical="center"/>
    </xf>
    <xf numFmtId="176" fontId="0" fillId="0" borderId="1" xfId="0" applyNumberFormat="1" applyBorder="1">
      <alignment vertical="center"/>
    </xf>
    <xf numFmtId="0" fontId="0" fillId="0" borderId="1" xfId="0" applyBorder="1">
      <alignment vertical="center"/>
    </xf>
    <xf numFmtId="0" fontId="0" fillId="0" borderId="1" xfId="0"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98"/>
  <sheetViews>
    <sheetView workbookViewId="0">
      <selection activeCell="E3" sqref="E3"/>
    </sheetView>
  </sheetViews>
  <sheetFormatPr defaultColWidth="9" defaultRowHeight="13.5"/>
  <cols>
    <col min="2" max="2" width="18.5" customWidth="1"/>
    <col min="3" max="3" width="14.75" customWidth="1"/>
    <col min="5" max="5" width="57" customWidth="1"/>
    <col min="6" max="6" width="10.5" customWidth="1"/>
    <col min="7" max="7" width="11.125" customWidth="1"/>
  </cols>
  <sheetData>
    <row r="1" ht="57" spans="1:9">
      <c r="A1" s="30" t="s">
        <v>0</v>
      </c>
      <c r="B1" s="30" t="s">
        <v>1</v>
      </c>
      <c r="C1" s="30" t="s">
        <v>2</v>
      </c>
      <c r="D1" s="30" t="s">
        <v>3</v>
      </c>
      <c r="E1" s="30" t="s">
        <v>4</v>
      </c>
      <c r="F1" s="30" t="s">
        <v>5</v>
      </c>
      <c r="G1" s="30" t="s">
        <v>6</v>
      </c>
      <c r="H1" s="30" t="s">
        <v>7</v>
      </c>
      <c r="I1" s="30" t="s">
        <v>8</v>
      </c>
    </row>
    <row r="2" ht="18.75" spans="1:9">
      <c r="A2" s="31" t="s">
        <v>9</v>
      </c>
      <c r="B2" s="31"/>
      <c r="C2" s="31"/>
      <c r="D2" s="32"/>
      <c r="E2" s="32"/>
      <c r="F2" s="32"/>
      <c r="G2" s="33">
        <f>SUM(G3:G98)</f>
        <v>10190852.01</v>
      </c>
      <c r="H2" s="34"/>
      <c r="I2" s="34"/>
    </row>
    <row r="3" ht="42" customHeight="1" spans="1:9">
      <c r="A3" s="35">
        <v>1</v>
      </c>
      <c r="B3" s="36" t="str">
        <f>'总表（排序源）'!B4</f>
        <v>杭州市农都农产品流通产业园项目</v>
      </c>
      <c r="C3" s="36" t="str">
        <f>'总表（排序源）'!C4</f>
        <v>浙江省农都农产品有限公司</v>
      </c>
      <c r="D3" s="37" t="str">
        <f>'总表（排序源）'!D4</f>
        <v>杭州市</v>
      </c>
      <c r="E3" s="36" t="str">
        <f>'总表（排序源）'!E4</f>
        <v>总建筑面积301739平方米，其中地上157169平方米。</v>
      </c>
      <c r="F3" s="38" t="str">
        <f>'总表（排序源）'!F4</f>
        <v>2019-2019</v>
      </c>
      <c r="G3" s="39">
        <f>'总表（排序源）'!G4</f>
        <v>341405</v>
      </c>
      <c r="H3" s="39">
        <f>'总表（排序源）'!H4</f>
        <v>18754</v>
      </c>
      <c r="I3" s="40" t="str">
        <f>'总表（排序源）'!I4</f>
        <v>开工</v>
      </c>
    </row>
    <row r="4" ht="90" customHeight="1" spans="1:9">
      <c r="A4" s="35">
        <v>2</v>
      </c>
      <c r="B4" s="36" t="str">
        <f>'总表（排序源）'!B5</f>
        <v>港口物流定制化共享挂车池建设项目</v>
      </c>
      <c r="C4" s="36" t="str">
        <f>'总表（排序源）'!C5</f>
        <v>杭州传化运联科技有限公司</v>
      </c>
      <c r="D4" s="37" t="str">
        <f>'总表（排序源）'!D5</f>
        <v>杭州市</v>
      </c>
      <c r="E4" s="36" t="str">
        <f>'总表（排序源）'!E5</f>
        <v>根据港口集疏运的需求以及远洋运输特有的海洋环境，运联科技通过与主机厂、挂箱生产厂家定制具有轻量化、抗腐蚀的远洋共享挂箱运力服务池。项目建成后，预计将达到1000台挂车、挂箱共享运力服务池。通过远洋挂箱以及运力共享，有效预计提升港口集疏运效率。通过轻量化、抗腐蚀的挂箱定制特性有效降低港口龙门吊运行成本，有效提升远洋挂箱的使用时间。</v>
      </c>
      <c r="F4" s="38" t="str">
        <f>'总表（排序源）'!F5</f>
        <v>2018-2019</v>
      </c>
      <c r="G4" s="39">
        <f>'总表（排序源）'!G5</f>
        <v>15000</v>
      </c>
      <c r="H4" s="39">
        <f>'总表（排序源）'!H5</f>
        <v>9000</v>
      </c>
      <c r="I4" s="40" t="str">
        <f>'总表（排序源）'!I5</f>
        <v>前期</v>
      </c>
    </row>
    <row r="5" ht="132.75" customHeight="1" spans="1:9">
      <c r="A5" s="35">
        <v>3</v>
      </c>
      <c r="B5" s="36" t="str">
        <f>'总表（排序源）'!B6</f>
        <v>佳成通跨境供应链综合（公共）服务基地创建</v>
      </c>
      <c r="C5" s="36" t="str">
        <f>'总表（排序源）'!C6</f>
        <v>浙江佳成通跨境供应链管理有限公司</v>
      </c>
      <c r="D5" s="37" t="str">
        <f>'总表（排序源）'!D6</f>
        <v>杭州市</v>
      </c>
      <c r="E5" s="36" t="str">
        <f>'总表（排序源）'!E6</f>
        <v>建设运营省市跨境集运中心仓，创建省级跨境出口服务示范基地，打造跨境电商物流产业园区。项目位于杭州空港经济区，拥有两幢现代化高标准3层双边物流仓库，集保税功能与非保税功能于一体，仓储总面积7.9万㎡，其中国内非保税库4.5万㎡，保税库3.4万㎡。为适应现代物流发展，提升智能化信息化水平，项目将建设基于物联网技术的智能化仓储物流系统、实现AGV无人搬运，AGV自动分拣，wifi实时无线传输技术、RFID自动识别以及由视频、智能电子看板等功能、同时升级仓储管理系统（WMS）、在线订单管理系统（OMS）及全球物流管理系统（TMS）等IT</v>
      </c>
      <c r="F5" s="38" t="str">
        <f>'总表（排序源）'!F6</f>
        <v>2018-2021</v>
      </c>
      <c r="G5" s="39">
        <f>'总表（排序源）'!G6</f>
        <v>5000</v>
      </c>
      <c r="H5" s="39">
        <f>'总表（排序源）'!H6</f>
        <v>1500</v>
      </c>
      <c r="I5" s="40" t="str">
        <f>'总表（排序源）'!I6</f>
        <v>前期</v>
      </c>
    </row>
    <row r="6" ht="90" customHeight="1" spans="1:9">
      <c r="A6" s="35">
        <v>4</v>
      </c>
      <c r="B6" s="36" t="str">
        <f>'总表（排序源）'!B7</f>
        <v>年产500万套物料搬运设施设备项目</v>
      </c>
      <c r="C6" s="36" t="str">
        <f>'总表（排序源）'!C7</f>
        <v>杭州市传祥物联网技术有限公司</v>
      </c>
      <c r="D6" s="37" t="str">
        <f>'总表（排序源）'!D7</f>
        <v>杭州市</v>
      </c>
      <c r="E6" s="36" t="str">
        <f>'总表（排序源）'!E7</f>
        <v>该项目拟新建厂房及辅助用房，总建筑面积247119平方米，（其中地上建筑面积247119平方米，地下建筑面积0平方米）；项目建成后增加相关设备，形成年产500万套物料搬运设施设备的生产能力，投产后预计实现亩均年产值不低于300万元/亩，亩均年税收不低于15万元/亩。项目总用地166052平方米（约249.078亩），土地出让合同号为3301102017A20120，具体事项按规划方案批复意见实施。</v>
      </c>
      <c r="F6" s="38" t="str">
        <f>'总表（排序源）'!F7</f>
        <v>2018-2021</v>
      </c>
      <c r="G6" s="39">
        <f>'总表（排序源）'!G7</f>
        <v>15798</v>
      </c>
      <c r="H6" s="39">
        <f>'总表（排序源）'!H7</f>
        <v>15000</v>
      </c>
      <c r="I6" s="40" t="str">
        <f>'总表（排序源）'!I7</f>
        <v>开工</v>
      </c>
    </row>
    <row r="7" ht="42" customHeight="1" spans="1:9">
      <c r="A7" s="35">
        <v>5</v>
      </c>
      <c r="B7" s="36" t="str">
        <f>'总表（排序源）'!B3</f>
        <v>宁波-舟山港穿山港区中宅矿石码头（二期）工程</v>
      </c>
      <c r="C7" s="36" t="str">
        <f>'总表（排序源）'!C3</f>
        <v>宁波舟山港集团有限公司</v>
      </c>
      <c r="D7" s="37" t="str">
        <f>'总表（排序源）'!D3</f>
        <v>宁波市</v>
      </c>
      <c r="E7" s="36" t="str">
        <f>'总表（排序源）'!E3</f>
        <v>新建1座30万吨级散货卸船泊位（水工结构按靠泊40万吨散货船设计），新建5万吨级和3.5万吨级（水工结构按靠泊5万吨级散货船设计）装船泊位各一座。设计年吞吐量2000万吨</v>
      </c>
      <c r="F7" s="38" t="str">
        <f>'总表（排序源）'!F3</f>
        <v>2017-2020</v>
      </c>
      <c r="G7" s="39">
        <f>'总表（排序源）'!G3</f>
        <v>151000</v>
      </c>
      <c r="H7" s="39">
        <f>'总表（排序源）'!H3</f>
        <v>40316</v>
      </c>
      <c r="I7" s="40" t="str">
        <f>'总表（排序源）'!I3</f>
        <v>前期</v>
      </c>
    </row>
    <row r="8" ht="80.1" customHeight="1" spans="1:9">
      <c r="A8" s="35">
        <v>6</v>
      </c>
      <c r="B8" s="36" t="str">
        <f>'总表（排序源）'!B8</f>
        <v>宁波-舟山港穿山港区1#集装箱码头工程</v>
      </c>
      <c r="C8" s="36" t="str">
        <f>'总表（排序源）'!C8</f>
        <v>宁波舟山港集团有限公司</v>
      </c>
      <c r="D8" s="37" t="str">
        <f>'总表（排序源）'!D8</f>
        <v>宁波市</v>
      </c>
      <c r="E8" s="36" t="str">
        <f>'总表（排序源）'!E8</f>
        <v>建设1座7万吨级集装箱码头及必要的配套设施（水工结构按靠泊15万吨级集装箱船设计），码头岸线长度330米，前沿设计底高程-15.4米（远期预留至-16.7米，吴淞零点基面），设计年吞吐量60万TEU。</v>
      </c>
      <c r="F8" s="38" t="str">
        <f>'总表（排序源）'!F8</f>
        <v>2018-2020</v>
      </c>
      <c r="G8" s="39">
        <f>'总表（排序源）'!G8</f>
        <v>50749</v>
      </c>
      <c r="H8" s="39">
        <f>'总表（排序源）'!H8</f>
        <v>28797</v>
      </c>
      <c r="I8" s="40" t="str">
        <f>'总表（排序源）'!I8</f>
        <v>开工</v>
      </c>
    </row>
    <row r="9" ht="80.1" customHeight="1" spans="1:9">
      <c r="A9" s="35">
        <v>7</v>
      </c>
      <c r="B9" s="36" t="str">
        <f>'总表（排序源）'!B9</f>
        <v>宁波-舟山港北仑港区通用泊位改造工程</v>
      </c>
      <c r="C9" s="36" t="str">
        <f>'总表（排序源）'!C9</f>
        <v>宁波舟山港集团有限公司</v>
      </c>
      <c r="D9" s="37" t="str">
        <f>'总表（排序源）'!D9</f>
        <v>宁波市</v>
      </c>
      <c r="E9" s="36" t="str">
        <f>'总表（排序源）'!E9</f>
        <v>将原5万吨级通用泊位改建成1座10万吨级专业集装箱泊位。同时对引桥和后方陆域进行改扩建，满足集装箱车辆通行及集装箱堆放要求。改造后码头设计吞吐量为60万TEU/年，占用岸线长383.4米。港区利用原堆场改造建，并对已有铁路线进行适当延长，改造后堆场年设计通过能力74.2万TEU，铁路设计通过43.2万TEU。</v>
      </c>
      <c r="F9" s="38" t="str">
        <f>'总表（排序源）'!F9</f>
        <v>2018-2020</v>
      </c>
      <c r="G9" s="39">
        <f>'总表（排序源）'!G9</f>
        <v>110548</v>
      </c>
      <c r="H9" s="39">
        <f>'总表（排序源）'!H9</f>
        <v>39184</v>
      </c>
      <c r="I9" s="41" t="str">
        <f>'总表（排序源）'!I9</f>
        <v>续建</v>
      </c>
    </row>
    <row r="10" ht="42" customHeight="1" spans="1:9">
      <c r="A10" s="35">
        <v>8</v>
      </c>
      <c r="B10" s="36" t="str">
        <f>'总表（排序源）'!B87</f>
        <v>液化品物流服务中心</v>
      </c>
      <c r="C10" s="36" t="str">
        <f>'总表（排序源）'!C87</f>
        <v>宁波大宗货物海铁联运物流枢纽港开发有限公司</v>
      </c>
      <c r="D10" s="37" t="str">
        <f>'总表（排序源）'!D87</f>
        <v>宁波市</v>
      </c>
      <c r="E10" s="36" t="str">
        <f>'总表（排序源）'!E87</f>
        <v>镇海液化品道路运输服务中心及危险化学运输车辆公共停放场所建设，并完善服务功能。</v>
      </c>
      <c r="F10" s="38" t="str">
        <f>'总表（排序源）'!F87</f>
        <v>2019-2021</v>
      </c>
      <c r="G10" s="39">
        <f>'总表（排序源）'!G87</f>
        <v>11000</v>
      </c>
      <c r="H10" s="39">
        <f>'总表（排序源）'!H87</f>
        <v>0</v>
      </c>
      <c r="I10" s="41" t="s">
        <v>10</v>
      </c>
    </row>
    <row r="11" ht="42" customHeight="1" spans="1:9">
      <c r="A11" s="35">
        <v>9</v>
      </c>
      <c r="B11" s="36" t="str">
        <f>'总表（排序源）'!B88</f>
        <v>镇海保税物流中心Ⅱ区建设工程</v>
      </c>
      <c r="C11" s="36" t="str">
        <f>'总表（排序源）'!C88</f>
        <v>宁波大宗货物海铁联运物流枢纽港开发有限公司</v>
      </c>
      <c r="D11" s="37" t="str">
        <f>'总表（排序源）'!D88</f>
        <v>宁波市</v>
      </c>
      <c r="E11" s="36" t="str">
        <f>'总表（排序源）'!E88</f>
        <v>液化品的保税贸易、仓储、物流设施建设。</v>
      </c>
      <c r="F11" s="38" t="str">
        <f>'总表（排序源）'!F88</f>
        <v>2019-2021</v>
      </c>
      <c r="G11" s="39">
        <f>'总表（排序源）'!G88</f>
        <v>20000</v>
      </c>
      <c r="H11" s="39">
        <f>'总表（排序源）'!H88</f>
        <v>0</v>
      </c>
      <c r="I11" s="41" t="str">
        <f>'总表（排序源）'!I88</f>
        <v>前期</v>
      </c>
    </row>
    <row r="12" ht="42" customHeight="1" spans="1:9">
      <c r="A12" s="35">
        <v>10</v>
      </c>
      <c r="B12" s="36" t="str">
        <f>'总表（排序源）'!B90</f>
        <v>临港物流研发服务中心建设</v>
      </c>
      <c r="C12" s="36" t="str">
        <f>'总表（排序源）'!C90</f>
        <v>宁波大宗货物海铁联运物流枢纽港开发有限公司</v>
      </c>
      <c r="D12" s="37" t="str">
        <f>'总表（排序源）'!D90</f>
        <v>宁波市</v>
      </c>
      <c r="E12" s="36" t="str">
        <f>'总表（排序源）'!E90</f>
        <v>集聚物流研发机构，在物联网、大数据的综合解决方案，多式联运、保税物流等模式创新，高端物流装备研发等领域，组织实施创新工程，逐步形成有实力的临港物流研发中心。</v>
      </c>
      <c r="F12" s="38" t="str">
        <f>'总表（排序源）'!F90</f>
        <v>2019-2022</v>
      </c>
      <c r="G12" s="39">
        <f>'总表（排序源）'!G90</f>
        <v>50000</v>
      </c>
      <c r="H12" s="39">
        <f>'总表（排序源）'!H90</f>
        <v>6000</v>
      </c>
      <c r="I12" s="41" t="str">
        <f>'总表（排序源）'!I90</f>
        <v>开工</v>
      </c>
    </row>
    <row r="13" ht="42" customHeight="1" spans="1:9">
      <c r="A13" s="35">
        <v>11</v>
      </c>
      <c r="B13" s="36" t="str">
        <f>'总表（排序源）'!B91</f>
        <v>临港化工品交易中心</v>
      </c>
      <c r="C13" s="36" t="str">
        <f>'总表（排序源）'!C91</f>
        <v>宁波大宗货物海铁联运物流枢纽港开发有限公司</v>
      </c>
      <c r="D13" s="37" t="str">
        <f>'总表（排序源）'!D91</f>
        <v>宁波市</v>
      </c>
      <c r="E13" s="36" t="str">
        <f>'总表（排序源）'!E91</f>
        <v>开展化工新材料和精细化工研究，发展进口替代型化工新材料、更新换代类精细化工新产品的研发、工艺设计和成果推广。</v>
      </c>
      <c r="F13" s="38" t="str">
        <f>'总表（排序源）'!F91</f>
        <v>2019-2022</v>
      </c>
      <c r="G13" s="39">
        <f>'总表（排序源）'!G91</f>
        <v>16000</v>
      </c>
      <c r="H13" s="39">
        <f>'总表（排序源）'!H91</f>
        <v>10000</v>
      </c>
      <c r="I13" s="41" t="s">
        <v>10</v>
      </c>
    </row>
    <row r="14" ht="42" customHeight="1" spans="1:9">
      <c r="A14" s="35">
        <v>12</v>
      </c>
      <c r="B14" s="36" t="str">
        <f>'总表（排序源）'!B92</f>
        <v>供应链中心（冷链）</v>
      </c>
      <c r="C14" s="36" t="str">
        <f>'总表（排序源）'!C92</f>
        <v>宁波大宗货物海铁联运物流枢纽港开发有限公司</v>
      </c>
      <c r="D14" s="37" t="str">
        <f>'总表（排序源）'!D92</f>
        <v>宁波市</v>
      </c>
      <c r="E14" s="36" t="str">
        <f>'总表（排序源）'!E92</f>
        <v>为制造、商贸等企业提供研发设计、集中采购、组织生产、物流分销、终端管理、品牌营销等供应链服务，融通物流、商流、信息流、资金流。</v>
      </c>
      <c r="F14" s="38" t="str">
        <f>'总表（排序源）'!F92</f>
        <v>2019-2022</v>
      </c>
      <c r="G14" s="39">
        <f>'总表（排序源）'!G92</f>
        <v>40000</v>
      </c>
      <c r="H14" s="39">
        <f>'总表（排序源）'!H92</f>
        <v>0</v>
      </c>
      <c r="I14" s="41" t="str">
        <f>'总表（排序源）'!I92</f>
        <v>开工</v>
      </c>
    </row>
    <row r="15" ht="42" customHeight="1" spans="1:9">
      <c r="A15" s="35">
        <v>13</v>
      </c>
      <c r="B15" s="36" t="str">
        <f>'总表（排序源）'!B10</f>
        <v>韵达浙江快递温州电商总部基地项目</v>
      </c>
      <c r="C15" s="36" t="str">
        <f>'总表（排序源）'!C10</f>
        <v>韵达集团</v>
      </c>
      <c r="D15" s="37" t="str">
        <f>'总表（排序源）'!D10</f>
        <v>温州市</v>
      </c>
      <c r="E15" s="36" t="str">
        <f>'总表（排序源）'!E10</f>
        <v>总用地约223亩，建筑面积22万平方米，建设快递中心、快运中心、电商中心及配套设施，年创税收约8000万元。</v>
      </c>
      <c r="F15" s="38" t="str">
        <f>'总表（排序源）'!F10</f>
        <v>2019-2023</v>
      </c>
      <c r="G15" s="39">
        <f>'总表（排序源）'!G10</f>
        <v>150000</v>
      </c>
      <c r="H15" s="39">
        <f>'总表（排序源）'!H10</f>
        <v>5000</v>
      </c>
      <c r="I15" s="40" t="str">
        <f>'总表（排序源）'!I10</f>
        <v>前期</v>
      </c>
    </row>
    <row r="16" ht="80.1" customHeight="1" spans="1:9">
      <c r="A16" s="35">
        <v>14</v>
      </c>
      <c r="B16" s="36" t="str">
        <f>'总表（排序源）'!B11</f>
        <v>苍南海西物流园</v>
      </c>
      <c r="C16" s="36" t="str">
        <f>'总表（排序源）'!C11</f>
        <v>温州浙闽物流中心开发有限公司</v>
      </c>
      <c r="D16" s="37" t="str">
        <f>'总表（排序源）'!D11</f>
        <v>温州市</v>
      </c>
      <c r="E16" s="36" t="str">
        <f>'总表（排序源）'!E11</f>
        <v>项目用地面积284.35亩（含代征道路54.06亩），总面积约160000平方，建设内容集智能化物流交易区、仓储配送区、快递中转区、冷链物流区、物流综合大楼、货车停泊区、配套服务区。根据县政府相关协议，开展项目前期工作。</v>
      </c>
      <c r="F16" s="38" t="str">
        <f>'总表（排序源）'!F11</f>
        <v>2019-2022</v>
      </c>
      <c r="G16" s="39">
        <f>'总表（排序源）'!G11</f>
        <v>78880.65</v>
      </c>
      <c r="H16" s="39">
        <f>'总表（排序源）'!H11</f>
        <v>3600</v>
      </c>
      <c r="I16" s="40" t="str">
        <f>'总表（排序源）'!I11</f>
        <v>前期</v>
      </c>
    </row>
    <row r="17" ht="80.1" customHeight="1" spans="1:9">
      <c r="A17" s="35">
        <v>15</v>
      </c>
      <c r="B17" s="36" t="str">
        <f>'总表（排序源）'!B27</f>
        <v>物联网通云平台浙江中心基地</v>
      </c>
      <c r="C17" s="36" t="str">
        <f>'总表（排序源）'!C27</f>
        <v>湖州维龙仓储服务有限公司</v>
      </c>
      <c r="D17" s="37" t="str">
        <f>'总表（排序源）'!D27</f>
        <v>湖州市</v>
      </c>
      <c r="E17" s="36" t="str">
        <f>'总表（排序源）'!E27</f>
        <v>项目主要购置自动分拣设备，扫描设备，高位叉车及自动货架平台等设备，满足现代物流企业的运营要求。新增建筑面积47262.92㎡，一期主要为土建投资，二期主要为设备投资。</v>
      </c>
      <c r="F17" s="38" t="str">
        <f>'总表（排序源）'!F27</f>
        <v>2019-2020</v>
      </c>
      <c r="G17" s="39">
        <f>'总表（排序源）'!G27</f>
        <v>20000</v>
      </c>
      <c r="H17" s="39">
        <f>'总表（排序源）'!H27</f>
        <v>13600</v>
      </c>
      <c r="I17" s="40" t="str">
        <f>'总表（排序源）'!I27</f>
        <v>前期</v>
      </c>
    </row>
    <row r="18" ht="80.1" customHeight="1" spans="1:9">
      <c r="A18" s="35">
        <v>16</v>
      </c>
      <c r="B18" s="36" t="str">
        <f>'总表（排序源）'!B28</f>
        <v>安博练市智能物流园</v>
      </c>
      <c r="C18" s="36" t="str">
        <f>'总表（排序源）'!C28</f>
        <v>安博（湖州练市）仓储有限公司</v>
      </c>
      <c r="D18" s="37" t="str">
        <f>'总表（排序源）'!D28</f>
        <v>湖州市</v>
      </c>
      <c r="E18" s="36" t="str">
        <f>'总表（排序源）'!E28</f>
        <v>项目拟新增用地约132亩，总用地规模为87901平方米，地上建2栋双层库房总建筑面积为98433.4平方米，建设安博智能物流园。项目充分利用安博的全球客户平台及丰富的物流设施并发运作经验，引入国际及国内知名的企业等作为长期合作伙伴，将本项目打造成一个集运营结算，配送仓储及快递等功能于一体的现代物流运营平台。</v>
      </c>
      <c r="F18" s="38" t="str">
        <f>'总表（排序源）'!F28</f>
        <v>2019-2021</v>
      </c>
      <c r="G18" s="39">
        <f>'总表（排序源）'!G28</f>
        <v>4200</v>
      </c>
      <c r="H18" s="39">
        <f>'总表（排序源）'!H28</f>
        <v>1470</v>
      </c>
      <c r="I18" s="40" t="str">
        <f>'总表（排序源）'!I28</f>
        <v>前期</v>
      </c>
    </row>
    <row r="19" ht="112.5" customHeight="1" spans="1:9">
      <c r="A19" s="35">
        <v>17</v>
      </c>
      <c r="B19" s="36" t="str">
        <f>'总表（排序源）'!B29</f>
        <v>欧诗漫智能无人仓储物流建设项目</v>
      </c>
      <c r="C19" s="36" t="str">
        <f>'总表（排序源）'!C29</f>
        <v>浙江欧诗漫生物股份有限公司</v>
      </c>
      <c r="D19" s="37" t="str">
        <f>'总表（排序源）'!D29</f>
        <v>湖州市</v>
      </c>
      <c r="E19" s="36" t="str">
        <f>'总表（排序源）'!E29</f>
        <v>项目采用了先进的无线识别技术，引进了具有国内外领先的工业自动叉车、RFID读写器、工业级平板电脑等设备，提升了企业现有ERP、产品数据管理PDM以及仓库管理系统(RF-WMS)等信息技术，实现了仓储管理智能化、操作数字化、信息传送网络化。该项目分三期实施，项目一期：新增土地100亩，投入3亿元，新增建筑面积33335.67平方米，配套物流汽车临时停放区等；项目二期：新增土地75亩，投入2.04亿元，新增建筑面积40000平方米。项目完成后，每年可实现珍珠系列产品货物周转达3亿盒以上。</v>
      </c>
      <c r="F19" s="38" t="str">
        <f>'总表（排序源）'!F29</f>
        <v>2017-2019</v>
      </c>
      <c r="G19" s="39">
        <f>'总表（排序源）'!G29</f>
        <v>51400</v>
      </c>
      <c r="H19" s="39">
        <f>'总表（排序源）'!H29</f>
        <v>5000</v>
      </c>
      <c r="I19" s="40" t="str">
        <f>'总表（排序源）'!I29</f>
        <v>开工</v>
      </c>
    </row>
    <row r="20" ht="94.5" spans="1:9">
      <c r="A20" s="35">
        <v>18</v>
      </c>
      <c r="B20" s="36" t="str">
        <f>'总表（排序源）'!B30</f>
        <v>华东地区现代化智能物流仓储及销售中心</v>
      </c>
      <c r="C20" s="36" t="str">
        <f>'总表（排序源）'!C30</f>
        <v>德清乐创数码科技有限公司</v>
      </c>
      <c r="D20" s="37" t="str">
        <f>'总表（排序源）'!D30</f>
        <v>湖州市</v>
      </c>
      <c r="E20" s="36" t="str">
        <f>'总表（排序源）'!E30</f>
        <v>项目计划总用地112亩，总建筑面积120000平方米，主要建设1栋电子商务综合楼，面积为20000平方米；4幢现代化电商自动分拣配送中心，单幢面积25000平方米，层高11米，室内净层高9米，1.3米抬高地坪，液压升降卸货平台，采用绿色环保节能建筑设计方案。项目达产后，预计各类白色家电产品配送15万台，预计销售额8亿元，手机及相关产品5万台，预计销售5亿元，其他产品销售额2亿元。年总收入约15亿元，年利润15000万元，年纳税12000万元。</v>
      </c>
      <c r="F20" s="38" t="str">
        <f>'总表（排序源）'!F30</f>
        <v>2017-2019</v>
      </c>
      <c r="G20" s="39">
        <f>'总表（排序源）'!G30</f>
        <v>53000</v>
      </c>
      <c r="H20" s="39">
        <f>'总表（排序源）'!H30</f>
        <v>10000</v>
      </c>
      <c r="I20" s="40" t="str">
        <f>'总表（排序源）'!I30</f>
        <v>开工</v>
      </c>
    </row>
    <row r="21" ht="67.5" spans="1:9">
      <c r="A21" s="35">
        <v>19</v>
      </c>
      <c r="B21" s="36" t="str">
        <f>'总表（排序源）'!B31</f>
        <v>德清临杭物流园II区码头作业区二期工程项目</v>
      </c>
      <c r="C21" s="36" t="str">
        <f>'总表（排序源）'!C31</f>
        <v>浙江德清升华临杭物流有限公司</v>
      </c>
      <c r="D21" s="37" t="str">
        <f>'总表（排序源）'!D31</f>
        <v>湖州市</v>
      </c>
      <c r="E21" s="36" t="str">
        <f>'总表（排序源）'!E31</f>
        <v>本项目新增建设用地面积约164.8亩，拟建6个500吨级（水工结构按1000吨级设计）泊位，其中钢材泊位5个，LNG加注泊位1个，泊位占用岸线总长度402m，预测吞吐量为150万吨/年，设计通过能力160万吨/年；新增建筑面积41204平方米（库房面积40619平方米）；购置相应的配套设备设施。</v>
      </c>
      <c r="F21" s="38" t="str">
        <f>'总表（排序源）'!F31</f>
        <v>2019-2019</v>
      </c>
      <c r="G21" s="39">
        <f>'总表（排序源）'!G31</f>
        <v>31200</v>
      </c>
      <c r="H21" s="39">
        <f>'总表（排序源）'!H31</f>
        <v>10000</v>
      </c>
      <c r="I21" s="40" t="str">
        <f>'总表（排序源）'!I31</f>
        <v>开工</v>
      </c>
    </row>
    <row r="22" ht="67.5" spans="1:9">
      <c r="A22" s="35">
        <v>20</v>
      </c>
      <c r="B22" s="36" t="str">
        <f>'总表（排序源）'!B32</f>
        <v>新建华东德清智慧物流产业园项目</v>
      </c>
      <c r="C22" s="36" t="str">
        <f>'总表（排序源）'!C32</f>
        <v>湖州东能仓储有限公司</v>
      </c>
      <c r="D22" s="37" t="str">
        <f>'总表（排序源）'!D32</f>
        <v>湖州市</v>
      </c>
      <c r="E22" s="36" t="str">
        <f>'总表（排序源）'!E32</f>
        <v>项目拟选址于乾元镇明星村新材料园区内，计划新增用地300亩，新增建筑面积244159平方米双层高标智能仓,拟共建成5个功能中心：1、区域销售总部及配送中心；2、电子商务结算及配送中心；3、国际第三方物流区域总部及配送中心；4、冷链供应链服务及配送中心；5、O2O线上线下展销体验及配送中心。新增变压器容量 1250KVA一台</v>
      </c>
      <c r="F22" s="38" t="str">
        <f>'总表（排序源）'!F32</f>
        <v>2018-2020</v>
      </c>
      <c r="G22" s="39">
        <f>'总表（排序源）'!G32</f>
        <v>15000</v>
      </c>
      <c r="H22" s="39">
        <f>'总表（排序源）'!H32</f>
        <v>15000</v>
      </c>
      <c r="I22" s="40" t="str">
        <f>'总表（排序源）'!I32</f>
        <v>前期</v>
      </c>
    </row>
    <row r="23" ht="121.5" spans="1:9">
      <c r="A23" s="35">
        <v>21</v>
      </c>
      <c r="B23" s="36" t="str">
        <f>'总表（排序源）'!B33</f>
        <v>长兴“铁公水”港口项目</v>
      </c>
      <c r="C23" s="36" t="str">
        <f>'总表（排序源）'!C33</f>
        <v>浙江海港长兴港务有限公司</v>
      </c>
      <c r="D23" s="37" t="str">
        <f>'总表（排序源）'!D33</f>
        <v>湖州市</v>
      </c>
      <c r="E23" s="36" t="str">
        <f>'总表（排序源）'!E33</f>
        <v>本工程新增建设用地390.7亩，新建10个500吨级泊位（水工结构按1000吨级设计），其中包括5个多用途泊位，5个件杂货泊位，吞吐量为300万吨/年，码头设计年通过能力327万吨/年。主要涉及重件钢材、有色金属、集装箱等货种，不涉及《危险化学品名录》（2015版）收录的危险化学品的仓储和运输。项目分三期建设，其中一期、三期为码头区，二期为仓储物流中心。一期征地面积146.2亩，新建4个500吨级泊位（水工结构按1000吨级设计），包括2个多用途泊位、2个件杂货泊位，设计通过能力131万吨/年。港区后方陆域建设相应的堆场、仓库、给排水、消防</v>
      </c>
      <c r="F23" s="38" t="str">
        <f>'总表（排序源）'!F33</f>
        <v>2019-2021</v>
      </c>
      <c r="G23" s="39">
        <f>'总表（排序源）'!G33</f>
        <v>62319</v>
      </c>
      <c r="H23" s="39">
        <f>'总表（排序源）'!H33</f>
        <v>24000</v>
      </c>
      <c r="I23" s="40" t="str">
        <f>'总表（排序源）'!I33</f>
        <v>开工</v>
      </c>
    </row>
    <row r="24" ht="40.5" spans="1:9">
      <c r="A24" s="35">
        <v>22</v>
      </c>
      <c r="B24" s="36" t="str">
        <f>'总表（排序源）'!B34</f>
        <v>浙能长兴智慧产业园仓储项目</v>
      </c>
      <c r="C24" s="36" t="str">
        <f>'总表（排序源）'!C34</f>
        <v>浙江浙能物流有限公司</v>
      </c>
      <c r="D24" s="37" t="str">
        <f>'总表（排序源）'!D34</f>
        <v>湖州市</v>
      </c>
      <c r="E24" s="36" t="str">
        <f>'总表（排序源）'!E34</f>
        <v>项目拟在长兴县煤山国家级开发区绿色制造产业园建设浙能长兴智慧产业园仓储项目，分为集中仓储厂房及辅助用房，总建筑面积22924平方米</v>
      </c>
      <c r="F24" s="38" t="str">
        <f>'总表（排序源）'!F34</f>
        <v>2018-2019</v>
      </c>
      <c r="G24" s="39">
        <f>'总表（排序源）'!G34</f>
        <v>31336</v>
      </c>
      <c r="H24" s="39">
        <f>'总表（排序源）'!H34</f>
        <v>10000</v>
      </c>
      <c r="I24" s="40" t="str">
        <f>'总表（排序源）'!I34</f>
        <v>开工</v>
      </c>
    </row>
    <row r="25" ht="40.5" spans="1:9">
      <c r="A25" s="35">
        <v>23</v>
      </c>
      <c r="B25" s="36" t="str">
        <f>'总表（排序源）'!B35</f>
        <v>中国物流浙江（安吉）现代物流园建设项目</v>
      </c>
      <c r="C25" s="36" t="str">
        <f>'总表（排序源）'!C35</f>
        <v>湖州市浙江元龙控股有限公司</v>
      </c>
      <c r="D25" s="37" t="str">
        <f>'总表（排序源）'!D35</f>
        <v>湖州市</v>
      </c>
      <c r="E25" s="36" t="str">
        <f>'总表（排序源）'!E35</f>
        <v>新建一个集仓储、中转、交易展示、信息化管理为一体的大型综合物流园区。</v>
      </c>
      <c r="F25" s="38" t="str">
        <f>'总表（排序源）'!F35</f>
        <v>2015-2018</v>
      </c>
      <c r="G25" s="39">
        <f>'总表（排序源）'!G35</f>
        <v>95000</v>
      </c>
      <c r="H25" s="39">
        <f>'总表（排序源）'!H35</f>
        <v>10000</v>
      </c>
      <c r="I25" s="40" t="str">
        <f>'总表（排序源）'!I35</f>
        <v>开工</v>
      </c>
    </row>
    <row r="26" ht="40.5" spans="1:9">
      <c r="A26" s="35">
        <v>24</v>
      </c>
      <c r="B26" s="36" t="str">
        <f>'总表（排序源）'!B12</f>
        <v>绿地进口商品国际贸易产业园暨浙江运营中心</v>
      </c>
      <c r="C26" s="36" t="str">
        <f>'总表（排序源）'!C12</f>
        <v>浙江绿地铂选电子商务有限公司</v>
      </c>
      <c r="D26" s="37" t="str">
        <f>'总表（排序源）'!D12</f>
        <v>嘉兴市</v>
      </c>
      <c r="E26" s="36" t="str">
        <f>'总表（排序源）'!E12</f>
        <v>项目总用地面积115083平方米（172.6亩），总建筑面积103851平方米。主要建设内容有绿地G-SUPER浙江运营中心、进口商品展示中心、供应链服务平台、国际贸易代理总部、区域结算中心和贸易总部等</v>
      </c>
      <c r="F26" s="38" t="str">
        <f>'总表（排序源）'!F12</f>
        <v>2018-2020</v>
      </c>
      <c r="G26" s="39">
        <f>'总表（排序源）'!G12</f>
        <v>73435.5</v>
      </c>
      <c r="H26" s="39">
        <f>'总表（排序源）'!H12</f>
        <v>73435.5</v>
      </c>
      <c r="I26" s="40" t="str">
        <f>'总表（排序源）'!I12</f>
        <v>前期</v>
      </c>
    </row>
    <row r="27" ht="54" spans="1:9">
      <c r="A27" s="35">
        <v>25</v>
      </c>
      <c r="B27" s="36" t="str">
        <f>'总表（排序源）'!B13</f>
        <v>嘉兴市南湖区万科物流地产新建物流仓储用房130000平方米建设项目</v>
      </c>
      <c r="C27" s="36" t="str">
        <f>'总表（排序源）'!C13</f>
        <v>万科物流地产有限公司</v>
      </c>
      <c r="D27" s="37" t="str">
        <f>'总表（排序源）'!D13</f>
        <v>嘉兴市</v>
      </c>
      <c r="E27" s="36" t="str">
        <f>'总表（排序源）'!E13</f>
        <v>新建物流仓储用房130000平方米物流中心</v>
      </c>
      <c r="F27" s="38" t="str">
        <f>'总表（排序源）'!F13</f>
        <v>2017-2019</v>
      </c>
      <c r="G27" s="39">
        <f>'总表（排序源）'!G13</f>
        <v>39000</v>
      </c>
      <c r="H27" s="39">
        <f>'总表（排序源）'!H13</f>
        <v>10000</v>
      </c>
      <c r="I27" s="40" t="str">
        <f>'总表（排序源）'!I13</f>
        <v>开工</v>
      </c>
    </row>
    <row r="28" ht="40.5" spans="1:9">
      <c r="A28" s="35">
        <v>26</v>
      </c>
      <c r="B28" s="36" t="str">
        <f>'总表（排序源）'!B14</f>
        <v>深基地智慧物流供应链中心项目</v>
      </c>
      <c r="C28" s="36" t="str">
        <f>'总表（排序源）'!C14</f>
        <v>宝湾供应链管理（嘉兴）有限公司</v>
      </c>
      <c r="D28" s="37" t="str">
        <f>'总表（排序源）'!D14</f>
        <v>嘉兴市</v>
      </c>
      <c r="E28" s="36" t="str">
        <f>'总表（排序源）'!E14</f>
        <v>深基地智慧物流供应链中心项目，占地面积230亩，总建筑面积约16万平方米，主要建造高标准双层坡道仓库及相关公用配套设施。项目运营后整体年产值约11.7亿元，年净利润约2.5亿元。</v>
      </c>
      <c r="F28" s="38" t="str">
        <f>'总表（排序源）'!F14</f>
        <v>2017-2020</v>
      </c>
      <c r="G28" s="39">
        <f>'总表（排序源）'!G14</f>
        <v>11356</v>
      </c>
      <c r="H28" s="39">
        <f>'总表（排序源）'!H14</f>
        <v>11000</v>
      </c>
      <c r="I28" s="40" t="str">
        <f>'总表（排序源）'!I14</f>
        <v>开工</v>
      </c>
    </row>
    <row r="29" ht="108" spans="1:9">
      <c r="A29" s="35">
        <v>27</v>
      </c>
      <c r="B29" s="36" t="str">
        <f>'总表（排序源）'!B15</f>
        <v>圆通嘉兴全球性航空物流枢纽项目</v>
      </c>
      <c r="C29" s="36" t="str">
        <f>'总表（排序源）'!C15</f>
        <v>圆通航空投资发展有限公司</v>
      </c>
      <c r="D29" s="37" t="str">
        <f>'总表（排序源）'!D15</f>
        <v>嘉兴市</v>
      </c>
      <c r="E29" s="36" t="str">
        <f>'总表（排序源）'!E15</f>
        <v>（一）投资建设圆通嘉兴全球航空货运枢纽。近期2030年航空货邮量为110万吨/年；远期2050年航空货邮量为240万吨/年。近期项目购置飞机50架，建设全球转运中心、国际航空货站、国内航空货站、航空公司管理及营运总部等。（二）相关合作方共同出资组建嘉兴机场管理公司，全面负责嘉兴机场的运营管理。（三）投资开发空港相关产业项目。深化中长期战略合作规划研究，创造条件，积极推进冷链物流、跨境电商、临空经济等产业园区的规划、开发、建设，联合开发机场“临空经济产业集聚区”，共同打造现代化航空新城。</v>
      </c>
      <c r="F29" s="38" t="str">
        <f>'总表（排序源）'!F15</f>
        <v>2019-2021</v>
      </c>
      <c r="G29" s="39">
        <f>'总表（排序源）'!G15</f>
        <v>1220000</v>
      </c>
      <c r="H29" s="39">
        <f>'总表（排序源）'!H15</f>
        <v>2700</v>
      </c>
      <c r="I29" s="40" t="str">
        <f>'总表（排序源）'!I15</f>
        <v>前期</v>
      </c>
    </row>
    <row r="30" ht="40.5" spans="1:9">
      <c r="A30" s="35">
        <v>28</v>
      </c>
      <c r="B30" s="36" t="str">
        <f>'总表（排序源）'!B16</f>
        <v>嘉浩冷链物流基地项目</v>
      </c>
      <c r="C30" s="36" t="str">
        <f>'总表（排序源）'!C16</f>
        <v>嘉兴嘉浩冷链物流有限公司</v>
      </c>
      <c r="D30" s="37" t="str">
        <f>'总表（排序源）'!D16</f>
        <v>嘉兴市</v>
      </c>
      <c r="E30" s="36" t="str">
        <f>'总表（排序源）'!E16</f>
        <v>项目建设嘉浩冷链物流基地，打造集采购、仓储、配送、销售于一体的食品食 材基地，计划新增土地面积105亩，建筑面积140048平方米，达产后预计实 现年产值约32167万元，年税收1600万元。</v>
      </c>
      <c r="F30" s="38" t="str">
        <f>'总表（排序源）'!F16</f>
        <v>2018-2023</v>
      </c>
      <c r="G30" s="39">
        <f>'总表（排序源）'!G16</f>
        <v>4071.36</v>
      </c>
      <c r="H30" s="39">
        <f>'总表（排序源）'!H16</f>
        <v>1508</v>
      </c>
      <c r="I30" s="40" t="str">
        <f>'总表（排序源）'!I16</f>
        <v>前期</v>
      </c>
    </row>
    <row r="31" ht="27" spans="1:9">
      <c r="A31" s="35">
        <v>29</v>
      </c>
      <c r="B31" s="36" t="str">
        <f>'总表（排序源）'!B17</f>
        <v>嘉兴顺丰创新产业园项目</v>
      </c>
      <c r="C31" s="36" t="str">
        <f>'总表（排序源）'!C17</f>
        <v>嘉兴丰预泰企业管理有限公司</v>
      </c>
      <c r="D31" s="37" t="str">
        <f>'总表（排序源）'!D17</f>
        <v>嘉兴市</v>
      </c>
      <c r="E31" s="36" t="str">
        <f>'总表（排序源）'!E17</f>
        <v>嘉兴顺丰创新产业园项目，总建筑面积15万平方米，一期建设用地129.87亩，用于仓储服务、供应链管理、产业园运营等</v>
      </c>
      <c r="F31" s="38" t="str">
        <f>'总表（排序源）'!F17</f>
        <v>2019-2021</v>
      </c>
      <c r="G31" s="39">
        <f>'总表（排序源）'!G17</f>
        <v>10000</v>
      </c>
      <c r="H31" s="39">
        <f>'总表（排序源）'!H17</f>
        <v>150</v>
      </c>
      <c r="I31" s="40" t="str">
        <f>'总表（排序源）'!I17</f>
        <v>前期</v>
      </c>
    </row>
    <row r="32" ht="54" spans="1:9">
      <c r="A32" s="35">
        <v>30</v>
      </c>
      <c r="B32" s="36" t="str">
        <f>'总表（排序源）'!B18</f>
        <v>大恩电商仓储配销中心项目</v>
      </c>
      <c r="C32" s="36" t="str">
        <f>'总表（排序源）'!C18</f>
        <v>嘉兴大恩供应链管理有限公司</v>
      </c>
      <c r="D32" s="37" t="str">
        <f>'总表（排序源）'!D18</f>
        <v>嘉兴市</v>
      </c>
      <c r="E32" s="36" t="str">
        <f>'总表（排序源）'!E18</f>
        <v>大恩电商仓储配销中心项目，总用地175亩，总建筑面积128333平方米。项目集电子商务、智能仓储、物流配送于一体，主营上海、杭州等电商货品仓储短驳及城市配送。项目达产后预计年产值88500万元，年税收达5500万元。</v>
      </c>
      <c r="F32" s="38" t="str">
        <f>'总表（排序源）'!F18</f>
        <v>2020-2019</v>
      </c>
      <c r="G32" s="39">
        <f>'总表（排序源）'!G18</f>
        <v>60000</v>
      </c>
      <c r="H32" s="39">
        <f>'总表（排序源）'!H18</f>
        <v>15000</v>
      </c>
      <c r="I32" s="40" t="str">
        <f>'总表（排序源）'!I18</f>
        <v>在建</v>
      </c>
    </row>
    <row r="33" ht="40.5" spans="1:9">
      <c r="A33" s="35">
        <v>31</v>
      </c>
      <c r="B33" s="36" t="str">
        <f>'总表（排序源）'!B19</f>
        <v>凯鸿智能公路港建设项目</v>
      </c>
      <c r="C33" s="36" t="str">
        <f>'总表（排序源）'!C19</f>
        <v>浙江凯鸿物流股份有限公司</v>
      </c>
      <c r="D33" s="37" t="str">
        <f>'总表（排序源）'!D19</f>
        <v>嘉兴市</v>
      </c>
      <c r="E33" s="36" t="str">
        <f>'总表（排序源）'!E19</f>
        <v>总建筑面积44300平方米，其中仓库35600平方米，办公楼6200平方米，设备用房550平方米，物业用房及卫生间180平方米，物料室1500平方米，自备加油点（柴油）150平方米，门卫120平方米。</v>
      </c>
      <c r="F33" s="38" t="str">
        <f>'总表（排序源）'!F19</f>
        <v>2018-2020</v>
      </c>
      <c r="G33" s="39">
        <f>'总表（排序源）'!G19</f>
        <v>25000</v>
      </c>
      <c r="H33" s="39">
        <f>'总表（排序源）'!H19</f>
        <v>8000</v>
      </c>
      <c r="I33" s="40" t="str">
        <f>'总表（排序源）'!I19</f>
        <v>开工</v>
      </c>
    </row>
    <row r="34" ht="27" spans="1:9">
      <c r="A34" s="35">
        <v>32</v>
      </c>
      <c r="B34" s="36" t="str">
        <f>'总表（排序源）'!B20</f>
        <v>万科创新产业园高端定制厂房项目</v>
      </c>
      <c r="C34" s="36" t="str">
        <f>'总表（排序源）'!C20</f>
        <v>嘉善万纬供应链管理有限公司</v>
      </c>
      <c r="D34" s="37" t="str">
        <f>'总表（排序源）'!D20</f>
        <v>嘉兴市</v>
      </c>
      <c r="E34" s="36" t="str">
        <f>'总表（排序源）'!E20</f>
        <v>建设厂房85342平方米，其中仓储面积41817.58平方米。</v>
      </c>
      <c r="F34" s="38" t="str">
        <f>'总表（排序源）'!F20</f>
        <v>2018-2020</v>
      </c>
      <c r="G34" s="39">
        <f>'总表（排序源）'!G20</f>
        <v>30500</v>
      </c>
      <c r="H34" s="39">
        <f>'总表（排序源）'!H20</f>
        <v>10000</v>
      </c>
      <c r="I34" s="40" t="str">
        <f>'总表（排序源）'!I20</f>
        <v>开工</v>
      </c>
    </row>
    <row r="35" ht="54" spans="1:9">
      <c r="A35" s="35">
        <v>33</v>
      </c>
      <c r="B35" s="36" t="str">
        <f>'总表（排序源）'!B21</f>
        <v>工业供应链管理平台建设项目</v>
      </c>
      <c r="C35" s="36" t="str">
        <f>'总表（排序源）'!C21</f>
        <v>浙江维龙供应链管理有限公司</v>
      </c>
      <c r="D35" s="37" t="str">
        <f>'总表（排序源）'!D21</f>
        <v>嘉兴市</v>
      </c>
      <c r="E35" s="36" t="str">
        <f>'总表（排序源）'!E21</f>
        <v>项目主要购置自动分拣设备、扫描设备、高位叉车及自动货架平台等设备，项目建成后年销售收入400000万元，利税50203万元。项目年用电1100万度，新增二台1000KVA变压器、二台800KVA变压器（共计3600KVA）；年用水38752吨。新增建筑面积203566.37平方米。</v>
      </c>
      <c r="F35" s="38" t="str">
        <f>'总表（排序源）'!F21</f>
        <v>2018-2020</v>
      </c>
      <c r="G35" s="39">
        <f>'总表（排序源）'!G21</f>
        <v>31500</v>
      </c>
      <c r="H35" s="39">
        <f>'总表（排序源）'!H21</f>
        <v>22000</v>
      </c>
      <c r="I35" s="40" t="str">
        <f>'总表（排序源）'!I21</f>
        <v>开工</v>
      </c>
    </row>
    <row r="36" ht="40.5" spans="1:9">
      <c r="A36" s="35">
        <v>34</v>
      </c>
      <c r="B36" s="36" t="str">
        <f>'总表（排序源）'!B22</f>
        <v>平湖独山港区电子商务产业园项目</v>
      </c>
      <c r="C36" s="36" t="str">
        <f>'总表（排序源）'!C22</f>
        <v>平湖鸿盛供应链管理有限公司 </v>
      </c>
      <c r="D36" s="37" t="str">
        <f>'总表（排序源）'!D22</f>
        <v>嘉兴市</v>
      </c>
      <c r="E36" s="36" t="str">
        <f>'总表（排序源）'!E22</f>
        <v>本项目占地面积85582.8平方米，总建筑面积110000平方米，其中地上建筑面积110000平方米。建造包括仓储用房约103993平方米，倒班楼、门卫、设备用房等相关配套用房约6007平方米。</v>
      </c>
      <c r="F36" s="38" t="str">
        <f>'总表（排序源）'!F22</f>
        <v>2018-2020</v>
      </c>
      <c r="G36" s="39">
        <f>'总表（排序源）'!G22</f>
        <v>34335</v>
      </c>
      <c r="H36" s="39">
        <f>'总表（排序源）'!H22</f>
        <v>10000</v>
      </c>
      <c r="I36" s="40" t="str">
        <f>'总表（排序源）'!I22</f>
        <v>开工</v>
      </c>
    </row>
    <row r="37" ht="81" spans="1:9">
      <c r="A37" s="35">
        <v>35</v>
      </c>
      <c r="B37" s="36" t="str">
        <f>'总表（排序源）'!B23</f>
        <v>独山港区B13、B14多用途泊位工程项目</v>
      </c>
      <c r="C37" s="36" t="str">
        <f>'总表（排序源）'!C23</f>
        <v>浙江独山港海陆国际物流有限公司</v>
      </c>
      <c r="D37" s="37" t="str">
        <f>'总表（排序源）'!D23</f>
        <v>嘉兴市</v>
      </c>
      <c r="E37" s="36" t="str">
        <f>'总表（排序源）'!E23</f>
        <v>建设 3 万吨级 （水工结构按靠泊 5 万吨级集装箱船设计和建设）多用途泊位 2 个（使用岸线 512m），年设计综合通过能力 185 万吨。项目分两期实施，其中一期用 地约 161 亩，二期用地约 89 亩，布置生产、生活辅助建筑、仓库、堆场等配 套设施。泊位总长512米，宽42米，安装45吨多用途门机2台，16吨多用途门机2台等设备。</v>
      </c>
      <c r="F37" s="38" t="str">
        <f>'总表（排序源）'!F23</f>
        <v>2018-2020</v>
      </c>
      <c r="G37" s="39">
        <f>'总表（排序源）'!G23</f>
        <v>65992.8</v>
      </c>
      <c r="H37" s="39">
        <f>'总表（排序源）'!H23</f>
        <v>30000</v>
      </c>
      <c r="I37" s="40" t="str">
        <f>'总表（排序源）'!I23</f>
        <v>前期</v>
      </c>
    </row>
    <row r="38" ht="40.5" spans="1:9">
      <c r="A38" s="35">
        <v>36</v>
      </c>
      <c r="B38" s="36" t="str">
        <f>'总表（排序源）'!B24</f>
        <v>泉康汽车供应链产业园</v>
      </c>
      <c r="C38" s="36" t="str">
        <f>'总表（排序源）'!C24</f>
        <v>嘉兴康景仓储服务有限公司</v>
      </c>
      <c r="D38" s="37" t="str">
        <f>'总表（排序源）'!D24</f>
        <v>嘉兴市</v>
      </c>
      <c r="E38" s="36" t="str">
        <f>'总表（排序源）'!E24</f>
        <v>拟建设总面积约46000平方米，其中包括仓库、辅助用房及其他附属设施。项目建成后主要从事汽车零配件仓储、金融及物流中心。主要设备有电子商务与物流平台、物联网技术运用（RFID）等。</v>
      </c>
      <c r="F38" s="38" t="str">
        <f>'总表（排序源）'!F24</f>
        <v>2018-2019</v>
      </c>
      <c r="G38" s="39">
        <f>'总表（排序源）'!G24</f>
        <v>10000</v>
      </c>
      <c r="H38" s="39">
        <f>'总表（排序源）'!H24</f>
        <v>10000</v>
      </c>
      <c r="I38" s="40" t="str">
        <f>'总表（排序源）'!I24</f>
        <v>开工</v>
      </c>
    </row>
    <row r="39" ht="54" spans="1:9">
      <c r="A39" s="35">
        <v>37</v>
      </c>
      <c r="B39" s="36" t="str">
        <f>'总表（排序源）'!B25</f>
        <v>绿地全球进口商品浙江运营中心（嘉兴综合保税区）项目</v>
      </c>
      <c r="C39" s="36" t="str">
        <f>'总表（排序源）'!C25</f>
        <v>浙江绿地铂选电子商务有限公司</v>
      </c>
      <c r="D39" s="37" t="str">
        <f>'总表（排序源）'!D25</f>
        <v>嘉兴市</v>
      </c>
      <c r="E39" s="36" t="str">
        <f>'总表（排序源）'!E25</f>
        <v>项目总用地面积约47亩，总建筑面积31584平方米，项目主要分为G-super浙江运营中心（保税部分）、公共服务区，主要建设：冷冻（冷藏）仓库、进口商品查验平台，物流信息服务中心、多功能配送中心以及配套常温仓库等。</v>
      </c>
      <c r="F39" s="38" t="str">
        <f>'总表（排序源）'!F25</f>
        <v>2018-2019</v>
      </c>
      <c r="G39" s="39">
        <f>'总表（排序源）'!G25</f>
        <v>20000</v>
      </c>
      <c r="H39" s="39">
        <f>'总表（排序源）'!H25</f>
        <v>21800</v>
      </c>
      <c r="I39" s="40" t="str">
        <f>'总表（排序源）'!I25</f>
        <v>开工</v>
      </c>
    </row>
    <row r="40" ht="54" spans="1:9">
      <c r="A40" s="35">
        <v>38</v>
      </c>
      <c r="B40" s="36" t="str">
        <f>'总表（排序源）'!B26</f>
        <v>乐歌嘉兴国际电子商务产业园项目</v>
      </c>
      <c r="C40" s="36" t="str">
        <f>'总表（排序源）'!C26</f>
        <v>嘉兴悦浦仓储有限公司</v>
      </c>
      <c r="D40" s="37" t="str">
        <f>'总表（排序源）'!D26</f>
        <v>嘉兴市</v>
      </c>
      <c r="E40" s="36" t="str">
        <f>'总表（排序源）'!E26</f>
        <v>项目预计用地约131亩，打造乐歌嘉兴电子商务产业园，新建双层坡道仓储设施，总建筑面积约为107609平方米。计划引入智能自动化供应链管理系统和智慧冷链技术，建成集智能仓储中心，智慧冷链中心及配套服务区为一体的电子商务产业服务示范基地。</v>
      </c>
      <c r="F40" s="38" t="str">
        <f>'总表（排序源）'!F26</f>
        <v>2019-2020</v>
      </c>
      <c r="G40" s="39">
        <f>'总表（排序源）'!G26</f>
        <v>75000</v>
      </c>
      <c r="H40" s="39">
        <f>'总表（排序源）'!H26</f>
        <v>30000</v>
      </c>
      <c r="I40" s="40" t="str">
        <f>'总表（排序源）'!I26</f>
        <v>在建</v>
      </c>
    </row>
    <row r="41" ht="121.5" spans="1:9">
      <c r="A41" s="35">
        <v>39</v>
      </c>
      <c r="B41" s="36" t="str">
        <f>'总表（排序源）'!B36</f>
        <v>智能仓储物流项目</v>
      </c>
      <c r="C41" s="36" t="str">
        <f>'总表（排序源）'!C36</f>
        <v>浙江超驰物流有限公司</v>
      </c>
      <c r="D41" s="37" t="str">
        <f>'总表（排序源）'!D36</f>
        <v>绍兴市</v>
      </c>
      <c r="E41" s="36" t="str">
        <f>'总表（排序源）'!E36</f>
        <v>项目主要采用智能化的物流设备和及管理技术，购置自动化包装系统、自动化传输系统、物流信息系统等设备，项目建成后承担上汽大众汽车在浙江、福建、江西境内两百三十余家4S店的汽车零配件配送任务，同时还可以配套商贸城，为商贸城提供集约化的仓储、物流服务。项目预计可实现销售收入5亿元，利税5000万元。项目共竞得两块土地，总用地面积63039.4平方米，建设用地面积63039.4平方米，总建筑面积75647.2平方米。其中1#地块（同乐下村地块1）用地面积9316平方米，建设用地面积9316平方米，总建筑面积11179.2平方米；2#地块（同乐下村地块2</v>
      </c>
      <c r="F41" s="38" t="str">
        <f>'总表（排序源）'!F36</f>
        <v>2018-2020</v>
      </c>
      <c r="G41" s="39">
        <f>'总表（排序源）'!G36</f>
        <v>55560</v>
      </c>
      <c r="H41" s="39">
        <f>'总表（排序源）'!H36</f>
        <v>24000</v>
      </c>
      <c r="I41" s="40" t="str">
        <f>'总表（排序源）'!I36</f>
        <v>开工</v>
      </c>
    </row>
    <row r="42" ht="40.5" spans="1:9">
      <c r="A42" s="35">
        <v>40</v>
      </c>
      <c r="B42" s="36" t="str">
        <f>'总表（排序源）'!B37</f>
        <v>万科诸暨现代供应链物流项目</v>
      </c>
      <c r="C42" s="36" t="str">
        <f>'总表（排序源）'!C37</f>
        <v>诸暨市万斌供应链有限责任公司</v>
      </c>
      <c r="D42" s="37" t="str">
        <f>'总表（排序源）'!D37</f>
        <v>绍兴市</v>
      </c>
      <c r="E42" s="36" t="str">
        <f>'总表（排序源）'!E37</f>
        <v>新增建设用地面积106101.3平方米，新建4栋（每栋2层）物流仓库用房，建筑面积约200000平方米，用于万科诸暨现代供应链物流建设。</v>
      </c>
      <c r="F42" s="38" t="str">
        <f>'总表（排序源）'!F37</f>
        <v>2019-2021</v>
      </c>
      <c r="G42" s="39">
        <f>'总表（排序源）'!G37</f>
        <v>101000</v>
      </c>
      <c r="H42" s="39">
        <f>'总表（排序源）'!H37</f>
        <v>58000</v>
      </c>
      <c r="I42" s="40" t="str">
        <f>'总表（排序源）'!I37</f>
        <v>前期</v>
      </c>
    </row>
    <row r="43" ht="94.5" spans="1:9">
      <c r="A43" s="35">
        <v>41</v>
      </c>
      <c r="B43" s="36" t="str">
        <f>'总表（排序源）'!B38</f>
        <v>英特集团公共医药物流平台绍兴（上虞）医药产业中心</v>
      </c>
      <c r="C43" s="36" t="str">
        <f>'总表（排序源）'!C38</f>
        <v>浙江英特物联网有限公司</v>
      </c>
      <c r="D43" s="37" t="str">
        <f>'总表（排序源）'!D38</f>
        <v>绍兴市</v>
      </c>
      <c r="E43" s="36" t="str">
        <f>'总表（排序源）'!E38</f>
        <v>项目规模：现代物流库支持年配送额200亿元，年配送量1350万件。项目建设规模：79697平方米，其中地上建筑面积71964平方米，地下建筑面积7733平方米。项目建设内容：（一）地上建筑71964平方米：新建现代药品物流库（国家战略储备库）58517平方米,电子商务智慧楼8781平方米，职工生活配套区及辅助建筑4666平方米；（二）地下建筑7733平方米：1#地下室停车库5952平方米，2#地下室机房及消防水池等1781平方米。</v>
      </c>
      <c r="F43" s="38" t="str">
        <f>'总表（排序源）'!F38</f>
        <v>2017-2020</v>
      </c>
      <c r="G43" s="39">
        <f>'总表（排序源）'!G38</f>
        <v>30800</v>
      </c>
      <c r="H43" s="39">
        <f>'总表（排序源）'!H38</f>
        <v>12000</v>
      </c>
      <c r="I43" s="40" t="str">
        <f>'总表（排序源）'!I38</f>
        <v>开工</v>
      </c>
    </row>
    <row r="44" ht="94.5" spans="1:9">
      <c r="A44" s="35">
        <v>42</v>
      </c>
      <c r="B44" s="36" t="str">
        <f>'总表（排序源）'!B39</f>
        <v>乐歌滨海智慧供应链管理中心项目</v>
      </c>
      <c r="C44" s="36" t="str">
        <f>'总表（排序源）'!C39</f>
        <v>格悦供应链管理（绍兴）有限公司</v>
      </c>
      <c r="D44" s="37" t="str">
        <f>'总表（排序源）'!D39</f>
        <v>绍兴市</v>
      </c>
      <c r="E44" s="36" t="str">
        <f>'总表（排序源）'!E39</f>
        <v>本项目总用地约为298亩，其中一期项目用地面积133.896亩，拟打造乐歌滨海智慧供应链管理中心项目，新建双层坡道仓储设施。项目总建筑面积约为200000平方米，其中一期项目土地待建面积约为98500平方米。本项目将服务于大型电商企业，国际供应链管理公司和知名冷链平台。计划引入智能自动化供应链管理系统和智慧冷链技术，建成集智能仓储中心，智慧冷链中心及配套服务区为一体的电子商务产业服务示范基地。</v>
      </c>
      <c r="F44" s="38" t="str">
        <f>'总表（排序源）'!F39</f>
        <v>2019-2022</v>
      </c>
      <c r="G44" s="39">
        <f>'总表（排序源）'!G39</f>
        <v>30000</v>
      </c>
      <c r="H44" s="39">
        <f>'总表（排序源）'!H39</f>
        <v>3000</v>
      </c>
      <c r="I44" s="40" t="str">
        <f>'总表（排序源）'!I39</f>
        <v>前期</v>
      </c>
    </row>
    <row r="45" ht="40.5" spans="1:9">
      <c r="A45" s="35">
        <v>43</v>
      </c>
      <c r="B45" s="36" t="str">
        <f>'总表（排序源）'!B93</f>
        <v>绍兴市城市供应链物流协同创新平台</v>
      </c>
      <c r="C45" s="36" t="str">
        <f>'总表（排序源）'!C93</f>
        <v>绍兴港现代物流集团有限公司</v>
      </c>
      <c r="D45" s="37" t="str">
        <f>'总表（排序源）'!D93</f>
        <v>绍兴市</v>
      </c>
      <c r="E45" s="36" t="str">
        <f>'总表（排序源）'!E93</f>
        <v>布局建设 “一平台、八中心”的城市供应链物流协同创新中心。引入海关监管点和保税仓，建设4万方公共智能仓库服务供应链，园区项目改造服务、建立多式联运服务体系。</v>
      </c>
      <c r="F45" s="38" t="str">
        <f>'总表（排序源）'!F93</f>
        <v>2018-2022</v>
      </c>
      <c r="G45" s="39">
        <f>'总表（排序源）'!G93</f>
        <v>8000</v>
      </c>
      <c r="H45" s="39">
        <f>'总表（排序源）'!H93</f>
        <v>7000</v>
      </c>
      <c r="I45" s="40" t="str">
        <f>'总表（排序源）'!I93</f>
        <v>前期</v>
      </c>
    </row>
    <row r="46" ht="27" spans="1:9">
      <c r="A46" s="35">
        <v>44</v>
      </c>
      <c r="B46" s="36" t="str">
        <f>'总表（排序源）'!B94</f>
        <v>圆通速递浙东总部项目</v>
      </c>
      <c r="C46" s="36" t="str">
        <f>'总表（排序源）'!C94</f>
        <v>绍兴圆汇物流有限公司</v>
      </c>
      <c r="D46" s="37" t="str">
        <f>'总表（排序源）'!D94</f>
        <v>绍兴市</v>
      </c>
      <c r="E46" s="36" t="str">
        <f>'总表（排序源）'!E94</f>
        <v>项目总用地232亩，建设集电子商务、仓储物流、航空枢纽、快递集散交换和综合办公等复合功能于一体的圆通速递浙东区域总部基地。</v>
      </c>
      <c r="F46" s="38" t="str">
        <f>'总表（排序源）'!F94</f>
        <v>2017-2020</v>
      </c>
      <c r="G46" s="39">
        <f>'总表（排序源）'!G94</f>
        <v>70000</v>
      </c>
      <c r="H46" s="39">
        <f>'总表（排序源）'!H94</f>
        <v>8000</v>
      </c>
      <c r="I46" s="40" t="str">
        <f>'总表（排序源）'!I94</f>
        <v>续建</v>
      </c>
    </row>
    <row r="47" ht="27" spans="1:9">
      <c r="A47" s="35">
        <v>45</v>
      </c>
      <c r="B47" s="36" t="str">
        <f>'总表（排序源）'!B95</f>
        <v>万科诸暨现代供应链物流项目</v>
      </c>
      <c r="C47" s="36" t="str">
        <f>'总表（排序源）'!C95</f>
        <v>诸暨市万斌供应链有限公司</v>
      </c>
      <c r="D47" s="37" t="str">
        <f>'总表（排序源）'!D95</f>
        <v>绍兴市</v>
      </c>
      <c r="E47" s="36" t="str">
        <f>'总表（排序源）'!E95</f>
        <v>项目用地约160亩，建成集供应链管理、物流仓储、智能分拨等功能于一体的现代化供应链物流中心。</v>
      </c>
      <c r="F47" s="38" t="str">
        <f>'总表（排序源）'!F95</f>
        <v>2018-2020</v>
      </c>
      <c r="G47" s="39">
        <f>'总表（排序源）'!G95</f>
        <v>100000</v>
      </c>
      <c r="H47" s="39">
        <f>'总表（排序源）'!H95</f>
        <v>58000</v>
      </c>
      <c r="I47" s="40" t="str">
        <f>'总表（排序源）'!I95</f>
        <v>开工</v>
      </c>
    </row>
    <row r="48" ht="27" spans="1:9">
      <c r="A48" s="35">
        <v>46</v>
      </c>
      <c r="B48" s="36" t="str">
        <f>'总表（排序源）'!B96</f>
        <v>乐歌滨海智慧供应链管理产业园项目</v>
      </c>
      <c r="C48" s="36" t="str">
        <f>'总表（排序源）'!C96</f>
        <v>乐歌中国公司</v>
      </c>
      <c r="D48" s="37" t="str">
        <f>'总表（排序源）'!D96</f>
        <v>绍兴市</v>
      </c>
      <c r="E48" s="36" t="str">
        <f>'总表（排序源）'!E96</f>
        <v>总用地约300亩，其中，一期项目用地约134亩，建设智能供应链管理中心、中央智能仓储中心、智能冷链产业中心等功能区块。</v>
      </c>
      <c r="F48" s="38" t="str">
        <f>'总表（排序源）'!F96</f>
        <v>2019-2023</v>
      </c>
      <c r="G48" s="39">
        <f>'总表（排序源）'!G96</f>
        <v>201000</v>
      </c>
      <c r="H48" s="39">
        <f>'总表（排序源）'!H96</f>
        <v>3000</v>
      </c>
      <c r="I48" s="40" t="str">
        <f>'总表（排序源）'!I96</f>
        <v>前期</v>
      </c>
    </row>
    <row r="49" ht="81" spans="1:9">
      <c r="A49" s="35">
        <v>47</v>
      </c>
      <c r="B49" s="36" t="str">
        <f>'总表（排序源）'!B97</f>
        <v>华东钱清智慧物流产业园</v>
      </c>
      <c r="C49" s="36" t="str">
        <f>'总表（排序源）'!C97</f>
        <v>绍兴太兴仓储有限公司</v>
      </c>
      <c r="D49" s="37" t="str">
        <f>'总表（排序源）'!D97</f>
        <v>绍兴市</v>
      </c>
      <c r="E49" s="36" t="str">
        <f>'总表（排序源）'!E97</f>
        <v>企业竞得钱清镇L25-1地块，面积：93294平方米，用于计划建设钱清华东智慧物流产业园。主要建设4栋四层盘道直入式高标准仓库，总建筑面积约251060平方米。建成后将重点引进大型零售销售总部、电商结算中心、冷链供应链配送、O2O线上线下展示体验等品牌企业；产业园将采用智能化园区管理，引入无人驾驶自动化叉车、智能自动机械臂、RFID射频识别以及智能分拣等多种智能化系统。</v>
      </c>
      <c r="F49" s="38" t="str">
        <f>'总表（排序源）'!F97</f>
        <v>2018-2021</v>
      </c>
      <c r="G49" s="39">
        <f>'总表（排序源）'!G97</f>
        <v>150200</v>
      </c>
      <c r="H49" s="39">
        <f>'总表（排序源）'!H97</f>
        <v>10000</v>
      </c>
      <c r="I49" s="40" t="str">
        <f>'总表（排序源）'!I97</f>
        <v>前期</v>
      </c>
    </row>
    <row r="50" ht="148.5" spans="1:9">
      <c r="A50" s="35">
        <v>48</v>
      </c>
      <c r="B50" s="36" t="str">
        <f>'总表（排序源）'!B98</f>
        <v>智能仓储物流项目</v>
      </c>
      <c r="C50" s="36" t="str">
        <f>'总表（排序源）'!C98</f>
        <v>浙江超驰物流有限公司</v>
      </c>
      <c r="D50" s="37" t="str">
        <f>'总表（排序源）'!D98</f>
        <v>绍兴市</v>
      </c>
      <c r="E50" s="36" t="str">
        <f>'总表（排序源）'!E98</f>
        <v>项目主要采用智能化的物流设备和管理技术，购置自动化包装系统、自动化传输系统、物流信息系统等设备，项目建成后承担上汽大众汽车在浙江、福建、江西境内两百三十余家4S店的汽车零配件配送任务，同时还可以配套商贸城，为商贸城提供集约化的仓储、物流服务。项目预计可实现销售收入5亿元，利税5000万元。项目共竞得两块土地，总用地面积63039.4平方米，建设用地面积63039.4平方米，总建筑面积75647.2平方米。其中1#地块（同乐下村地块1）用地面积9316平方米，建设用地面积9316平方米，总建筑面积11179.2平方米；2#地块（同乐下村地块2）用地面积53723.4平方米，建设用地面积53723.4平方米，地上建筑面积38631.2平方米，地下建筑面积336.8平方米，总建筑面积38968平方米。</v>
      </c>
      <c r="F50" s="38" t="str">
        <f>'总表（排序源）'!F98</f>
        <v>2018-2020</v>
      </c>
      <c r="G50" s="39">
        <f>'总表（排序源）'!G98</f>
        <v>55560</v>
      </c>
      <c r="H50" s="39">
        <f>'总表（排序源）'!H98</f>
        <v>24000</v>
      </c>
      <c r="I50" s="40" t="str">
        <f>'总表（排序源）'!I98</f>
        <v>开工</v>
      </c>
    </row>
    <row r="51" ht="54" spans="1:9">
      <c r="A51" s="35">
        <v>49</v>
      </c>
      <c r="B51" s="36" t="str">
        <f>'总表（排序源）'!B99</f>
        <v>英特集团公共医药物流平台绍兴（上虞）医药产业中心</v>
      </c>
      <c r="C51" s="36" t="str">
        <f>'总表（排序源）'!C99</f>
        <v>浙江英特物联网有限公司</v>
      </c>
      <c r="D51" s="37" t="str">
        <f>'总表（排序源）'!D99</f>
        <v>绍兴市</v>
      </c>
      <c r="E51" s="36" t="str">
        <f>'总表（排序源）'!E99</f>
        <v>现代物流库支持年配送额200亿元，年配送量1350万件。占地面积90亩，新建生产车间3万平方、电子商务智慧楼8千平方、中药研发检测中心3千平方，现代药品物流库（国家战略储备库）7.2万平方、职工生活配套区3千平方米。</v>
      </c>
      <c r="F51" s="38" t="str">
        <f>'总表（排序源）'!F99</f>
        <v>2017-2020</v>
      </c>
      <c r="G51" s="39">
        <f>'总表（排序源）'!G99</f>
        <v>30800</v>
      </c>
      <c r="H51" s="39">
        <f>'总表（排序源）'!H99</f>
        <v>10000</v>
      </c>
      <c r="I51" s="40" t="str">
        <f>'总表（排序源）'!I99</f>
        <v>开工</v>
      </c>
    </row>
    <row r="52" ht="27" spans="1:9">
      <c r="A52" s="35">
        <v>50</v>
      </c>
      <c r="B52" s="36" t="str">
        <f>'总表（排序源）'!B40</f>
        <v>浙中公铁联运港南站区块一期工程</v>
      </c>
      <c r="C52" s="36" t="str">
        <f>'总表（排序源）'!C40</f>
        <v>金华市浙中公铁联运港有限公司</v>
      </c>
      <c r="D52" s="37" t="str">
        <f>'总表（排序源）'!D40</f>
        <v>金华市</v>
      </c>
      <c r="E52" s="36" t="str">
        <f>'总表（排序源）'!E40</f>
        <v>项目占地约324亩，新建建筑面积共计约109841平米。建设海关监管区、集拼仓储区、信息及配套服务区。</v>
      </c>
      <c r="F52" s="38" t="str">
        <f>'总表（排序源）'!F40</f>
        <v>2019-2021</v>
      </c>
      <c r="G52" s="39">
        <f>'总表（排序源）'!G40</f>
        <v>48000</v>
      </c>
      <c r="H52" s="39">
        <f>'总表（排序源）'!H40</f>
        <v>48000</v>
      </c>
      <c r="I52" s="40" t="str">
        <f>'总表（排序源）'!I40</f>
        <v>前期</v>
      </c>
    </row>
    <row r="53" ht="67.5" spans="1:9">
      <c r="A53" s="35">
        <v>51</v>
      </c>
      <c r="B53" s="36" t="str">
        <f>'总表（排序源）'!B41</f>
        <v>金义综合保税区（一期）</v>
      </c>
      <c r="C53" s="36" t="str">
        <f>'总表（排序源）'!C41</f>
        <v>金华市金义综合保税区建设发展有限公司</v>
      </c>
      <c r="D53" s="37" t="str">
        <f>'总表（排序源）'!D41</f>
        <v>金华市</v>
      </c>
      <c r="E53" s="36" t="str">
        <f>'总表（排序源）'!E41</f>
        <v>一期规划建设1平方公里，主要建设口岸作业区、保税加工区、保税物流区、综合服务区等四个功能区，建筑面积为60.2万平方米。其中包括：综合大楼11.5万平方米，商贸办公楼13.5万平方米，跨境电商普通仓库27.2万平方米，跨境查验仓库1.6万平方米，工业厂房5万平方米，综合查验与检验检疫用房1.4万平方米等。</v>
      </c>
      <c r="F53" s="38" t="str">
        <f>'总表（排序源）'!F41</f>
        <v>2015-2017</v>
      </c>
      <c r="G53" s="39">
        <f>'总表（排序源）'!G41</f>
        <v>263483</v>
      </c>
      <c r="H53" s="39">
        <f>'总表（排序源）'!H41</f>
        <v>35000</v>
      </c>
      <c r="I53" s="40" t="str">
        <f>'总表（排序源）'!I41</f>
        <v>前期</v>
      </c>
    </row>
    <row r="54" ht="94.5" spans="1:9">
      <c r="A54" s="35">
        <v>52</v>
      </c>
      <c r="B54" s="36" t="str">
        <f>'总表（排序源）'!B42</f>
        <v>华东（金华）农产品物流中心建设项目</v>
      </c>
      <c r="C54" s="36" t="str">
        <f>'总表（排序源）'!C42</f>
        <v>华东金华农产品物流中心有限公司</v>
      </c>
      <c r="D54" s="37" t="str">
        <f>'总表（排序源）'!D42</f>
        <v>金华市</v>
      </c>
      <c r="E54" s="36" t="str">
        <f>'总表（排序源）'!E42</f>
        <v>项目拟征用土地面积401652.71平方米，总建筑面积567482平方米，其中前期建筑面积450825平方米，主要建筑物有水果交易区98021平方米，蔬菜交易区53719平方米，检测中心7996平方米、茶叶交易区20557平方米。商务楼1-8号楼79163平方米，管理用房14144平方米，电子交易中心37245平方米，物流中心25000平方米，冻品市场及冷库45500平方米，垃圾房、门卫和辅助用房2500平方米，地下总建筑面积66980平方米。后期建筑面积116657平方米。</v>
      </c>
      <c r="F54" s="38" t="str">
        <f>'总表（排序源）'!F42</f>
        <v>2019-2019</v>
      </c>
      <c r="G54" s="39">
        <f>'总表（排序源）'!G42</f>
        <v>202176</v>
      </c>
      <c r="H54" s="39">
        <f>'总表（排序源）'!H42</f>
        <v>202176</v>
      </c>
      <c r="I54" s="40" t="str">
        <f>'总表（排序源）'!I42</f>
        <v>开工</v>
      </c>
    </row>
    <row r="55" ht="67.5" spans="1:9">
      <c r="A55" s="35">
        <v>53</v>
      </c>
      <c r="B55" s="36" t="str">
        <f>'总表（排序源）'!B43</f>
        <v>金华传化物流信息港（金华传化公路港）</v>
      </c>
      <c r="C55" s="36" t="str">
        <f>'总表（排序源）'!C43</f>
        <v>金华传化公路港物流有限公司</v>
      </c>
      <c r="D55" s="37" t="str">
        <f>'总表（排序源）'!D43</f>
        <v>金华市</v>
      </c>
      <c r="E55" s="36" t="str">
        <f>'总表（排序源）'!E43</f>
        <v>项目主要建设公路港及其配套设施的出租、经营、服务及管理等内容，项目用地295.5亩，新建建筑面积124036平方米，计容面积197974平方米，主要包括：信息交易中心、分拣车间、仓库等功能区块。投产后形成年300万吨的货运量，年平台交易额约20亿元以上。</v>
      </c>
      <c r="F55" s="38" t="str">
        <f>'总表（排序源）'!F43</f>
        <v>2016-2018</v>
      </c>
      <c r="G55" s="39">
        <f>'总表（排序源）'!G43</f>
        <v>100000</v>
      </c>
      <c r="H55" s="39">
        <f>'总表（排序源）'!H43</f>
        <v>7000</v>
      </c>
      <c r="I55" s="40" t="str">
        <f>'总表（排序源）'!I43</f>
        <v>前期</v>
      </c>
    </row>
    <row r="56" ht="108" spans="1:9">
      <c r="A56" s="35">
        <v>54</v>
      </c>
      <c r="B56" s="36" t="str">
        <f>'总表（排序源）'!B44</f>
        <v>年总库容5.7万立方浙石油兰溪油库项目（一期）</v>
      </c>
      <c r="C56" s="36" t="str">
        <f>'总表（排序源）'!C44</f>
        <v>金华市浙石油储运销售有限公司</v>
      </c>
      <c r="D56" s="37" t="str">
        <f>'总表（排序源）'!D44</f>
        <v>金华市</v>
      </c>
      <c r="E56" s="36" t="str">
        <f>'总表（排序源）'!E44</f>
        <v>年总库容5.7万立方浙石油兰溪油库项目（一期），总占地面积124亩，总建筑面积3486平方米，其中（1）油库综合办公楼，建筑面积1625平方米；（2）综合设备间及装车棚，建筑面积832平方米；（3）配套用房，包括门卫、营业室、消防泵房及泡沫站、处理间等，建筑面积1029平方米；装卸台5座，占地面积976.5平方米；新增储油罐14座，配套安装消防给水系统、消防水罐、火灾报警系统、供电系统及成品油装卸系统等，形成总库容57000立方油库建设项目。</v>
      </c>
      <c r="F56" s="38" t="str">
        <f>'总表（排序源）'!F44</f>
        <v>2019-2020</v>
      </c>
      <c r="G56" s="39">
        <f>'总表（排序源）'!G44</f>
        <v>32174</v>
      </c>
      <c r="H56" s="39">
        <f>'总表（排序源）'!H44</f>
        <v>2000</v>
      </c>
      <c r="I56" s="40" t="str">
        <f>'总表（排序源）'!I44</f>
        <v>前期</v>
      </c>
    </row>
    <row r="57" ht="40.5" spans="1:9">
      <c r="A57" s="35">
        <v>55</v>
      </c>
      <c r="B57" s="36" t="str">
        <f>'总表（排序源）'!B45</f>
        <v>城市之星物流园项目</v>
      </c>
      <c r="C57" s="36" t="str">
        <f>'总表（排序源）'!C45</f>
        <v>广州城市之星运输有限公司</v>
      </c>
      <c r="D57" s="37" t="str">
        <f>'总表（排序源）'!D45</f>
        <v>金华市</v>
      </c>
      <c r="E57" s="36" t="str">
        <f>'总表（排序源）'!E45</f>
        <v>项目用地123637.79平方米，总建筑面积24万平方米，设置分拣运营区、专线经营区、仓储配送区、冷链仓储区、商务功能区、生活配套区等6个区域。</v>
      </c>
      <c r="F57" s="38" t="str">
        <f>'总表（排序源）'!F45</f>
        <v>2019-2021</v>
      </c>
      <c r="G57" s="39">
        <f>'总表（排序源）'!G45</f>
        <v>100000</v>
      </c>
      <c r="H57" s="39">
        <f>'总表（排序源）'!H45</f>
        <v>0</v>
      </c>
      <c r="I57" s="40" t="str">
        <f>'总表（排序源）'!I45</f>
        <v>前期</v>
      </c>
    </row>
    <row r="58" ht="54" spans="1:9">
      <c r="A58" s="35">
        <v>56</v>
      </c>
      <c r="B58" s="36" t="str">
        <f>'总表（排序源）'!B46</f>
        <v>丰树（义乌）汽车零部件供应链项目</v>
      </c>
      <c r="C58" s="36" t="str">
        <f>'总表（排序源）'!C46</f>
        <v>丰卓仓储（义乌）有限公司</v>
      </c>
      <c r="D58" s="37" t="str">
        <f>'总表（排序源）'!D46</f>
        <v>金华市</v>
      </c>
      <c r="E58" s="36" t="str">
        <f>'总表（排序源）'!E46</f>
        <v>项目用地面积149488.34平方米（约224亩），总建筑面积13万平方米，建设包括综合楼、汽车零配件仓储用房、智能配送生产车间、智能化分拨中心、运输分拣车间等主体工程及公共服务设施、停车场等配套辅助工程。</v>
      </c>
      <c r="F58" s="38" t="str">
        <f>'总表（排序源）'!F46</f>
        <v>2019-2020</v>
      </c>
      <c r="G58" s="39">
        <f>'总表（排序源）'!G46</f>
        <v>21705</v>
      </c>
      <c r="H58" s="39">
        <f>'总表（排序源）'!H46</f>
        <v>10000</v>
      </c>
      <c r="I58" s="40" t="str">
        <f>'总表（排序源）'!I46</f>
        <v>前期</v>
      </c>
    </row>
    <row r="59" ht="94.5" spans="1:9">
      <c r="A59" s="35">
        <v>57</v>
      </c>
      <c r="B59" s="36" t="str">
        <f>'总表（排序源）'!B47</f>
        <v>义乌深国际智慧物流项目</v>
      </c>
      <c r="C59" s="36" t="str">
        <f>'总表（排序源）'!C47</f>
        <v>中通快递股份有限公司</v>
      </c>
      <c r="D59" s="37" t="str">
        <f>'总表（排序源）'!D47</f>
        <v>金华市</v>
      </c>
      <c r="E59" s="36" t="str">
        <f>'总表（排序源）'!E47</f>
        <v>本项目用地面积624.83亩，总建筑面积524.532.7㎡。其中一期建筑面积为269725.3㎡，主要包括：6栋双层库及配套卸货平台和坡道、2栋门卫室、2栋设备房、配套水、暖、电、路、围墙等；二期建筑面积为254807.4平米，主要包括：4栋双层库及配套卸货平台和坡道、3栋供应链金融中心、2栋电商产业中心、4栋区域物流总部、2栋配套服务中心、2栋数据信息服务中心、1栋综合楼、地下室一层、成品岗亭、配套水、暖、电、路、围墙等</v>
      </c>
      <c r="F59" s="38" t="str">
        <f>'总表（排序源）'!F47</f>
        <v>2019-2020</v>
      </c>
      <c r="G59" s="39">
        <f>'总表（排序源）'!G47</f>
        <v>200000</v>
      </c>
      <c r="H59" s="39">
        <f>'总表（排序源）'!H47</f>
        <v>30000</v>
      </c>
      <c r="I59" s="40" t="str">
        <f>'总表（排序源）'!I47</f>
        <v>开工</v>
      </c>
    </row>
    <row r="60" ht="121.5" spans="1:9">
      <c r="A60" s="35">
        <v>58</v>
      </c>
      <c r="B60" s="36" t="str">
        <f>'总表（排序源）'!B48</f>
        <v>义乌西铁路货场扩建工程二期（“义新欧”铁路口岸物流中心二期）</v>
      </c>
      <c r="C60" s="36" t="str">
        <f>'总表（排序源）'!C48</f>
        <v>义乌市国际陆港集团有限公司</v>
      </c>
      <c r="D60" s="37" t="str">
        <f>'总表（排序源）'!D48</f>
        <v>金华市</v>
      </c>
      <c r="E60" s="36" t="str">
        <f>'总表（排序源）'!E48</f>
        <v>本项目规划用地面积约587.7亩，建筑总面积317092.66平方米，其中地上建筑面积为307114.3平方米，地下建筑面积9978.36平方米，包括口岸功能区、物流仓储区和综合服务区三大区块，建设内容包括查验仓库、肉类冷鲜水产仓库、整车检测改装厂、综合楼、查验设备、熏蒸房、管理卡口用房、仓储用房、企业办公用房、后勤用房、集装箱堆场、高架桥等。项目主要功能包括集拼仓储功能；公路区域集配功能；口岸物流功能；冷链物流功能；海关监管查验功能；信息服务功能；商务配套服务功能和辅助配套服务功能等。建设密度29.23%，容积率0.78，绿化率5.7</v>
      </c>
      <c r="F60" s="38" t="str">
        <f>'总表（排序源）'!F48</f>
        <v>2018-2021</v>
      </c>
      <c r="G60" s="39">
        <f>'总表（排序源）'!G48</f>
        <v>142495</v>
      </c>
      <c r="H60" s="39">
        <f>'总表（排序源）'!H48</f>
        <v>32800</v>
      </c>
      <c r="I60" s="40" t="str">
        <f>'总表（排序源）'!I48</f>
        <v>前期</v>
      </c>
    </row>
    <row r="61" ht="27" spans="1:9">
      <c r="A61" s="35">
        <v>59</v>
      </c>
      <c r="B61" s="36" t="str">
        <f>'总表（排序源）'!B49</f>
        <v>义乌红狮智慧物流园项目（二期）</v>
      </c>
      <c r="C61" s="36" t="str">
        <f>'总表（排序源）'!C49</f>
        <v>义乌红狮物流有限公司</v>
      </c>
      <c r="D61" s="37" t="str">
        <f>'总表（排序源）'!D49</f>
        <v>金华市</v>
      </c>
      <c r="E61" s="36" t="str">
        <f>'总表（排序源）'!E49</f>
        <v>物流用房及配套用房建筑总面积421064.2平方米，其中地下室建筑面积25564平方米，绿化面积5%，建筑占地面积78139.6平方米。</v>
      </c>
      <c r="F61" s="38" t="str">
        <f>'总表（排序源）'!F49</f>
        <v>2018-2020</v>
      </c>
      <c r="G61" s="39">
        <f>'总表（排序源）'!G49</f>
        <v>97489.69</v>
      </c>
      <c r="H61" s="39">
        <f>'总表（排序源）'!H49</f>
        <v>30000</v>
      </c>
      <c r="I61" s="40" t="str">
        <f>'总表（排序源）'!I49</f>
        <v>前期</v>
      </c>
    </row>
    <row r="62" ht="54" spans="1:9">
      <c r="A62" s="35">
        <v>60</v>
      </c>
      <c r="B62" s="36" t="str">
        <f>'总表（排序源）'!B50</f>
        <v>中通快递浙江总部项目</v>
      </c>
      <c r="C62" s="36" t="str">
        <f>'总表（排序源）'!C50</f>
        <v>中通快递股份有限公司</v>
      </c>
      <c r="D62" s="37" t="str">
        <f>'总表（排序源）'!D50</f>
        <v>金华市</v>
      </c>
      <c r="E62" s="36" t="str">
        <f>'总表（排序源）'!E50</f>
        <v>项目用地面积164625.68平方米（约247亩），总建筑面积200000平方米，建设包括综合办公楼、电子商务楼、电商仓配大楼、智能科技研发生产车间、智能化分拨中心、快运分拣车间等主体工程及公共服务设施、停车场等配套辅助工程。</v>
      </c>
      <c r="F62" s="38" t="str">
        <f>'总表（排序源）'!F50</f>
        <v>2018-2021</v>
      </c>
      <c r="G62" s="39">
        <f>'总表（排序源）'!G50</f>
        <v>100000</v>
      </c>
      <c r="H62" s="39">
        <f>'总表（排序源）'!H50</f>
        <v>0</v>
      </c>
      <c r="I62" s="40" t="str">
        <f>'总表（排序源）'!I50</f>
        <v>前期</v>
      </c>
    </row>
    <row r="63" ht="108" spans="1:9">
      <c r="A63" s="35">
        <v>61</v>
      </c>
      <c r="B63" s="36" t="str">
        <f>'总表（排序源）'!B51</f>
        <v>义乌市国内公路港物流中心</v>
      </c>
      <c r="C63" s="36" t="str">
        <f>'总表（排序源）'!C51</f>
        <v>义乌市国际陆港集团有限公司</v>
      </c>
      <c r="D63" s="37" t="str">
        <f>'总表（排序源）'!D51</f>
        <v>金华市</v>
      </c>
      <c r="E63" s="36" t="str">
        <f>'总表（排序源）'!E51</f>
        <v>本项目总用地面积约496491平方米，总建筑面积约725834平方米，含地下停车场建筑面积226989平方米。其中零担快运用房258369平方米，集货中转用房43400平方米，信息中心和综合商务楼61419平方米，司机之家25150平方米，配套用房74684平方米，货车停车场35823平方米。容积率1.13，建筑密度38％，绿地率8％。本项目建设内容分两期：其中项目一期用地面积371494.6平方米，建筑面积505198平方米，总投191100万元；项目二期占地面积124996.4平方米，建筑面积约220636平方米，总投91002万元。</v>
      </c>
      <c r="F63" s="38" t="str">
        <f>'总表（排序源）'!F51</f>
        <v>2015-2019</v>
      </c>
      <c r="G63" s="39">
        <f>'总表（排序源）'!G51</f>
        <v>282102</v>
      </c>
      <c r="H63" s="39">
        <f>'总表（排序源）'!H51</f>
        <v>32000</v>
      </c>
      <c r="I63" s="40" t="str">
        <f>'总表（排序源）'!I51</f>
        <v>前期</v>
      </c>
    </row>
    <row r="64" ht="40.5" spans="1:9">
      <c r="A64" s="35">
        <v>62</v>
      </c>
      <c r="B64" s="36" t="str">
        <f>'总表（排序源）'!B52</f>
        <v>京东义乌电商产业项目</v>
      </c>
      <c r="C64" s="36" t="str">
        <f>'总表（排序源）'!C52</f>
        <v>杭州京东惠景贸易有限公司</v>
      </c>
      <c r="D64" s="37" t="str">
        <f>'总表（排序源）'!D52</f>
        <v>金华市</v>
      </c>
      <c r="E64" s="36" t="str">
        <f>'总表（排序源）'!E52</f>
        <v>项目用地631807.26平方米（约947.7亩），总建筑面积80万平方米，规划设置物流建筑区、电商运营区、综合配套服务区等3个区域。容积率1.27，绿化率15%。</v>
      </c>
      <c r="F64" s="38" t="str">
        <f>'总表（排序源）'!F52</f>
        <v>2018-2021</v>
      </c>
      <c r="G64" s="39">
        <f>'总表（排序源）'!G52</f>
        <v>500000</v>
      </c>
      <c r="H64" s="39">
        <f>'总表（排序源）'!H52</f>
        <v>20000</v>
      </c>
      <c r="I64" s="40" t="str">
        <f>'总表（排序源）'!I52</f>
        <v>前期</v>
      </c>
    </row>
    <row r="65" ht="54" spans="1:9">
      <c r="A65" s="35">
        <v>63</v>
      </c>
      <c r="B65" s="36" t="str">
        <f>'总表（排序源）'!B53</f>
        <v>圆通速递浙江总部项目</v>
      </c>
      <c r="C65" s="36" t="str">
        <f>'总表（排序源）'!C53</f>
        <v>中通快递股份有限公司</v>
      </c>
      <c r="D65" s="37" t="str">
        <f>'总表（排序源）'!D53</f>
        <v>金华市</v>
      </c>
      <c r="E65" s="36" t="str">
        <f>'总表（排序源）'!E53</f>
        <v>圆通速递浙江总部项目拟建设用地为518912.09平方米，总建筑面积为610000平方米，容积率1.18。项目规划建设国内快递/快运集散中心180000平方米、国外快递/快运集散中心180000平方米、总部办公综合区150000平方米及配套服务区100000平方米。</v>
      </c>
      <c r="F65" s="38" t="str">
        <f>'总表（排序源）'!F53</f>
        <v>2019-2020</v>
      </c>
      <c r="G65" s="39">
        <f>'总表（排序源）'!G53</f>
        <v>500000</v>
      </c>
      <c r="H65" s="39">
        <f>'总表（排序源）'!H53</f>
        <v>20000</v>
      </c>
      <c r="I65" s="40" t="str">
        <f>'总表（排序源）'!I53</f>
        <v>开工</v>
      </c>
    </row>
    <row r="66" ht="54" spans="1:9">
      <c r="A66" s="35">
        <v>64</v>
      </c>
      <c r="B66" s="36" t="str">
        <f>'总表（排序源）'!B54</f>
        <v>浙江东阳木材交易中心项目</v>
      </c>
      <c r="C66" s="36" t="str">
        <f>'总表（排序源）'!C54</f>
        <v>浙江东阳木材交易中心有限公司</v>
      </c>
      <c r="D66" s="37" t="str">
        <f>'总表（排序源）'!D54</f>
        <v>金华市</v>
      </c>
      <c r="E66" s="36" t="str">
        <f>'总表（排序源）'!E54</f>
        <v>该项目总用地面积486338。拟件新建交易区、仓储区及木材加工厂房，建筑总面积530422平方米，功能包括木材进口、木材交易、木材加工、融资担保、物流运输等。拟购置吊装设备、监控设备、防火设备、木材加工设备。项目建成后可达交易额200亿元。</v>
      </c>
      <c r="F66" s="38" t="str">
        <f>'总表（排序源）'!F54</f>
        <v>2017-2017</v>
      </c>
      <c r="G66" s="39">
        <f>'总表（排序源）'!G54</f>
        <v>329006</v>
      </c>
      <c r="H66" s="39">
        <f>'总表（排序源）'!H54</f>
        <v>1600</v>
      </c>
      <c r="I66" s="40" t="str">
        <f>'总表（排序源）'!I54</f>
        <v>开工</v>
      </c>
    </row>
    <row r="67" ht="121.5" spans="1:9">
      <c r="A67" s="35">
        <v>65</v>
      </c>
      <c r="B67" s="36" t="str">
        <f>'总表（排序源）'!B55</f>
        <v>永康市核电关联产业中央仓储物流供应中心</v>
      </c>
      <c r="C67" s="36" t="str">
        <f>'总表（排序源）'!C55</f>
        <v>浙江宏伟供应链集团股份有限公司</v>
      </c>
      <c r="D67" s="37" t="str">
        <f>'总表（排序源）'!D55</f>
        <v>金华市</v>
      </c>
      <c r="E67" s="36" t="str">
        <f>'总表（排序源）'!E55</f>
        <v>项目位于永康经济开发区S12-12地块，地块面积140539平方米，项目致力于各类资源的有效整合和第三方物流基地的建立。截止2017年底基本完成项目I期71.76亩用地建设，主要涵盖三个大型仓库，包含5#库、3#库和2#库建设并设立屋顶光伏发电，提供包括邮政、安能、日日顺在内的客户入住实现电商分拣运营管理，并满足核电物资备品备件仓库运营管理。2018年底完成II期招投标工作及确定总包，并完成办理施工许可证。2019年后将切实按照施工计划展开项目II期的建设，主要包括新建服务楼、智能分拣中心、3#厂房、4#厂房。
</v>
      </c>
      <c r="F67" s="38" t="str">
        <f>'总表（排序源）'!F55</f>
        <v>2018-2022</v>
      </c>
      <c r="G67" s="39">
        <f>'总表（排序源）'!G55</f>
        <v>36300</v>
      </c>
      <c r="H67" s="39">
        <f>'总表（排序源）'!H55</f>
        <v>6000</v>
      </c>
      <c r="I67" s="40" t="str">
        <f>'总表（排序源）'!I55</f>
        <v>开工</v>
      </c>
    </row>
    <row r="68" ht="27" spans="1:9">
      <c r="A68" s="35">
        <v>66</v>
      </c>
      <c r="B68" s="36" t="str">
        <f>'总表（排序源）'!B56</f>
        <v>衢州城市物流综合体项目</v>
      </c>
      <c r="C68" s="36" t="str">
        <f>'总表（排序源）'!C56</f>
        <v>衢州通成农业发展有限公司</v>
      </c>
      <c r="D68" s="37" t="str">
        <f>'总表（排序源）'!D56</f>
        <v>衢州市</v>
      </c>
      <c r="E68" s="36" t="str">
        <f>'总表（排序源）'!E56</f>
        <v>农产品现代物流综合体。规划总建筑面积385683方，集农产品冷库储藏、配送贸易、信息服务、检验检测、公共服务等等功能一体。</v>
      </c>
      <c r="F68" s="38" t="str">
        <f>'总表（排序源）'!F56</f>
        <v>2014-2020</v>
      </c>
      <c r="G68" s="39">
        <f>'总表（排序源）'!G56</f>
        <v>110227</v>
      </c>
      <c r="H68" s="39">
        <f>'总表（排序源）'!H56</f>
        <v>1000</v>
      </c>
      <c r="I68" s="40" t="str">
        <f>'总表（排序源）'!I56</f>
        <v>续建</v>
      </c>
    </row>
    <row r="69" ht="54" spans="1:9">
      <c r="A69" s="35">
        <v>67</v>
      </c>
      <c r="B69" s="36" t="str">
        <f>'总表（排序源）'!B57</f>
        <v>衢州港衢江港区大路章作业区一期工程</v>
      </c>
      <c r="C69" s="36" t="str">
        <f>'总表（排序源）'!C57</f>
        <v>衢州市衢江区交通投资有限公司</v>
      </c>
      <c r="D69" s="37" t="str">
        <f>'总表（排序源）'!D57</f>
        <v>衢州市</v>
      </c>
      <c r="E69" s="36" t="str">
        <f>'总表（排序源）'!E57</f>
        <v>规划用地面积397亩，利用衢江主航道南侧岸线702m建成13个500吨级泊位（水工结构按靠泊1000吨级船舶设计），包括3个多用途泊位、2个件杂货泊位、6个散货泊位、2个待泊泊位。另外，在场地毗邻上山溪处建设护岸共450m。</v>
      </c>
      <c r="F69" s="38" t="str">
        <f>'总表（排序源）'!F57</f>
        <v>2017-2018</v>
      </c>
      <c r="G69" s="39">
        <f>'总表（排序源）'!G57</f>
        <v>53000</v>
      </c>
      <c r="H69" s="39">
        <f>'总表（排序源）'!H57</f>
        <v>10000</v>
      </c>
      <c r="I69" s="40" t="str">
        <f>'总表（排序源）'!I57</f>
        <v>开工</v>
      </c>
    </row>
    <row r="70" ht="67.5" spans="1:9">
      <c r="A70" s="35">
        <v>68</v>
      </c>
      <c r="B70" s="36" t="str">
        <f>'总表（排序源）'!B58</f>
        <v>开化传化产业园项目</v>
      </c>
      <c r="C70" s="36" t="str">
        <f>'总表（排序源）'!C58</f>
        <v>开化传化产业发展有限公司</v>
      </c>
      <c r="D70" s="37" t="str">
        <f>'总表（排序源）'!D58</f>
        <v>衢州市</v>
      </c>
      <c r="E70" s="36" t="str">
        <f>'总表（排序源）'!E58</f>
        <v>主要分为物流功能区和综合配套功能区，物流功能区主要包括物流企业运营中心、货运班车总站、智能停车中心、仓储配送中心、车辆服务中心、冷链仓储运营中心、特色农产品电商服务中心等。综合配套功能区主要包含零售业、餐饮业、车友之家、加油加气站以及物流金融中心等。</v>
      </c>
      <c r="F70" s="38" t="str">
        <f>'总表（排序源）'!F58</f>
        <v>2018-2021</v>
      </c>
      <c r="G70" s="39">
        <f>'总表（排序源）'!G58</f>
        <v>105000</v>
      </c>
      <c r="H70" s="39">
        <f>'总表（排序源）'!H58</f>
        <v>5000</v>
      </c>
      <c r="I70" s="40" t="str">
        <f>'总表（排序源）'!I58</f>
        <v>前期</v>
      </c>
    </row>
    <row r="71" ht="40.5" spans="1:9">
      <c r="A71" s="35">
        <v>69</v>
      </c>
      <c r="B71" s="36" t="str">
        <f>'总表（排序源）'!B59</f>
        <v>开化智慧物联网产业园项目</v>
      </c>
      <c r="C71" s="36" t="str">
        <f>'总表（排序源）'!C59</f>
        <v>开化速卡物联网产业园发展有限公司</v>
      </c>
      <c r="D71" s="37" t="str">
        <f>'总表（排序源）'!D59</f>
        <v>衢州市</v>
      </c>
      <c r="E71" s="36" t="str">
        <f>'总表（排序源）'!E59</f>
        <v>项目占地面积166亩，新建物联网装配中心，汽车检测站，运力调度中心，智能车厢装配展示中心，车厢设备研究院和大数据中心，客服和培训中心，物流分拨中心等。</v>
      </c>
      <c r="F71" s="38" t="str">
        <f>'总表（排序源）'!F59</f>
        <v>2019-2021</v>
      </c>
      <c r="G71" s="39">
        <f>'总表（排序源）'!G59</f>
        <v>108000</v>
      </c>
      <c r="H71" s="39">
        <f>'总表（排序源）'!H59</f>
        <v>5000</v>
      </c>
      <c r="I71" s="40" t="str">
        <f>'总表（排序源）'!I59</f>
        <v>前期</v>
      </c>
    </row>
    <row r="72" ht="27" spans="1:9">
      <c r="A72" s="35">
        <v>70</v>
      </c>
      <c r="B72" s="36" t="str">
        <f>'总表（排序源）'!B60</f>
        <v>衢州市龙游港区桥头江作业区工程</v>
      </c>
      <c r="C72" s="36" t="str">
        <f>'总表（排序源）'!C60</f>
        <v>龙游县交通运输局</v>
      </c>
      <c r="D72" s="37" t="str">
        <f>'总表（排序源）'!D60</f>
        <v>衢州市</v>
      </c>
      <c r="E72" s="36" t="str">
        <f>'总表（排序源）'!E60</f>
        <v>新建500吨级散杂货、多用途、集装箱等泊位14个，锚泊位2个，陆域建设相应堆场、仓库、管理用房及港口集输道路等设施</v>
      </c>
      <c r="F72" s="38" t="str">
        <f>'总表（排序源）'!F60</f>
        <v>2017-2019</v>
      </c>
      <c r="G72" s="39">
        <f>'总表（排序源）'!G60</f>
        <v>71297</v>
      </c>
      <c r="H72" s="39">
        <f>'总表（排序源）'!H60</f>
        <v>5000</v>
      </c>
      <c r="I72" s="40" t="str">
        <f>'总表（排序源）'!I60</f>
        <v>开工</v>
      </c>
    </row>
    <row r="73" ht="54" spans="1:9">
      <c r="A73" s="35">
        <v>71</v>
      </c>
      <c r="B73" s="36" t="str">
        <f>'总表（排序源）'!B61</f>
        <v>江山智能供应链运营中心一期项目</v>
      </c>
      <c r="C73" s="36" t="str">
        <f>'总表（排序源）'!C61</f>
        <v>网营物联（江山）供应链有限公司</v>
      </c>
      <c r="D73" s="37" t="str">
        <f>'总表（排序源）'!D61</f>
        <v>衢州市</v>
      </c>
      <c r="E73" s="36" t="str">
        <f>'总表（排序源）'!E61</f>
        <v>项目主要规划建设供应链金融服务区、供应链运营功能区、数据服务及生活辅助功能区等三大功能区，集大数据分析中心、电商订单处理中心、冷链仓储配送中心、展示体验中心、电商办公中心等功能设施。</v>
      </c>
      <c r="F73" s="38" t="str">
        <f>'总表（排序源）'!F61</f>
        <v>2019-2020</v>
      </c>
      <c r="G73" s="39">
        <f>'总表（排序源）'!G61</f>
        <v>110000</v>
      </c>
      <c r="H73" s="39">
        <f>'总表（排序源）'!H61</f>
        <v>15000</v>
      </c>
      <c r="I73" s="40" t="str">
        <f>'总表（排序源）'!I61</f>
        <v>开工</v>
      </c>
    </row>
    <row r="74" ht="54" spans="1:9">
      <c r="A74" s="35">
        <v>72</v>
      </c>
      <c r="B74" s="36" t="str">
        <f>'总表（排序源）'!B62</f>
        <v>衢州市浙西公铁联运综合物流项目</v>
      </c>
      <c r="C74" s="36" t="str">
        <f>'总表（排序源）'!C62</f>
        <v>江山市地方铁路建设发展有限公司</v>
      </c>
      <c r="D74" s="37" t="str">
        <f>'总表（排序源）'!D62</f>
        <v>衢州市</v>
      </c>
      <c r="E74" s="36" t="str">
        <f>'总表（排序源）'!E62</f>
        <v>总用地约640亩，主要建设：公铁海联运无水港，汽车配送中心、大型停车场、仓储等基础设施及道路建设。公铁联运无水港含综合办公楼及海关、商检场所，总建筑面积约6万平方米，综合停车场20万平方米，仓储仓库1.5万平</v>
      </c>
      <c r="F74" s="38" t="str">
        <f>'总表（排序源）'!F62</f>
        <v>2016-2019</v>
      </c>
      <c r="G74" s="39">
        <f>'总表（排序源）'!G62</f>
        <v>61000</v>
      </c>
      <c r="H74" s="39">
        <f>'总表（排序源）'!H62</f>
        <v>5000</v>
      </c>
      <c r="I74" s="40" t="str">
        <f>'总表（排序源）'!I62</f>
        <v>开工</v>
      </c>
    </row>
    <row r="75" ht="54" spans="1:9">
      <c r="A75" s="35">
        <v>73</v>
      </c>
      <c r="B75" s="36" t="str">
        <f>'总表（排序源）'!B63</f>
        <v>舟山液化天然气（LNG）接收及加注站连接管道项目舟山段管道工程</v>
      </c>
      <c r="C75" s="36" t="str">
        <f>'总表（排序源）'!C63</f>
        <v>新奥（舟山）天然气管道有限公司</v>
      </c>
      <c r="D75" s="37" t="str">
        <f>'总表（排序源）'!D63</f>
        <v>舟山市</v>
      </c>
      <c r="E75" s="36" t="str">
        <f>'总表（排序源）'!E63</f>
        <v>舟山段全长约为44.8公里，管径为DN1000，设计压力为9.9 MPa。陆域管道长度约21公里，海域管道长度约23.8公里。新建场站包括1座马目分输站，2座阀室包括秀山阀室、长白阀室。设计输气能力80亿方/年。</v>
      </c>
      <c r="F75" s="38" t="str">
        <f>'总表（排序源）'!F63</f>
        <v>2019-2019</v>
      </c>
      <c r="G75" s="39">
        <f>'总表（排序源）'!G63</f>
        <v>132950</v>
      </c>
      <c r="H75" s="39">
        <f>'总表（排序源）'!H63</f>
        <v>20000</v>
      </c>
      <c r="I75" s="40" t="str">
        <f>'总表（排序源）'!I63</f>
        <v>前期</v>
      </c>
    </row>
    <row r="76" ht="54" spans="1:9">
      <c r="A76" s="35">
        <v>74</v>
      </c>
      <c r="B76" s="36" t="str">
        <f>'总表（排序源）'!B64</f>
        <v>舟山国际粮油产业园区散粮装卸工艺系统项目</v>
      </c>
      <c r="C76" s="36" t="str">
        <f>'总表（排序源）'!C64</f>
        <v>宁波舟山港舟山港务有限公司</v>
      </c>
      <c r="D76" s="37" t="str">
        <f>'总表（排序源）'!D64</f>
        <v>舟山市</v>
      </c>
      <c r="E76" s="36" t="str">
        <f>'总表（排序源）'!E64</f>
        <v>新建一条长度约2100米的皮带机高架廊道，廊道上布置两路皮带机。皮带机廊道位于老塘山港区三期码头后方至园区相关企业，并建设供配电、给排水、控制、除尘、转运平台等配套设施。项目建成后主要为舟山国际粮油产业园区驻园企业提供散粮进出口运输服务。</v>
      </c>
      <c r="F76" s="38" t="str">
        <f>'总表（排序源）'!F64</f>
        <v>2017-2018</v>
      </c>
      <c r="G76" s="39">
        <f>'总表（排序源）'!G64</f>
        <v>21496</v>
      </c>
      <c r="H76" s="39">
        <f>'总表（排序源）'!H64</f>
        <v>8000</v>
      </c>
      <c r="I76" s="40" t="str">
        <f>'总表（排序源）'!I64</f>
        <v>前期</v>
      </c>
    </row>
    <row r="77" ht="54" spans="1:9">
      <c r="A77" s="35">
        <v>75</v>
      </c>
      <c r="B77" s="36" t="str">
        <f>'总表（排序源）'!B65</f>
        <v>浙江舟山液化天然气（LNG）接收及加注站 二期项目</v>
      </c>
      <c r="C77" s="36" t="str">
        <f>'总表（排序源）'!C65</f>
        <v>新奥（舟山）液化天然气有限公司</v>
      </c>
      <c r="D77" s="37" t="str">
        <f>'总表（排序源）'!D65</f>
        <v>舟山市</v>
      </c>
      <c r="E77" s="36" t="str">
        <f>'总表（排序源）'!E65</f>
        <v>工程主要建设内容包括2座16万m3 LNG储罐及配套罐内设施和LNG外输工艺系统设施。考虑到与新增储罐配套及工艺调峰需求，LNG工艺系统拟增加150万吨/年的气化外输能力，50万吨T/年的液态外输能力，二期规模为200万吨/年，计划于2020年10月建成投产。</v>
      </c>
      <c r="F77" s="38" t="str">
        <f>'总表（排序源）'!F65</f>
        <v>2020-2020</v>
      </c>
      <c r="G77" s="39">
        <f>'总表（排序源）'!G65</f>
        <v>239965</v>
      </c>
      <c r="H77" s="39">
        <f>'总表（排序源）'!H65</f>
        <v>30000</v>
      </c>
      <c r="I77" s="40" t="str">
        <f>'总表（排序源）'!I65</f>
        <v>续建</v>
      </c>
    </row>
    <row r="78" ht="40.5" spans="1:9">
      <c r="A78" s="35">
        <v>76</v>
      </c>
      <c r="B78" s="36" t="str">
        <f>'总表（排序源）'!B66</f>
        <v>舟山良海粮油有限公司9万吨粮食仓储设施建设项目</v>
      </c>
      <c r="C78" s="36" t="str">
        <f>'总表（排序源）'!C66</f>
        <v>舟山良海粮油有限公司</v>
      </c>
      <c r="D78" s="37" t="str">
        <f>'总表（排序源）'!D66</f>
        <v>舟山市</v>
      </c>
      <c r="E78" s="36" t="str">
        <f>'总表（排序源）'!E66</f>
        <v>建设9万吨粮食筒仓（单仓仓容15000吨，共计6座）及配套设施，实施散粮接收与发放。</v>
      </c>
      <c r="F78" s="38" t="str">
        <f>'总表（排序源）'!F66</f>
        <v>2019-2021</v>
      </c>
      <c r="G78" s="39">
        <f>'总表（排序源）'!G66</f>
        <v>8900</v>
      </c>
      <c r="H78" s="39">
        <f>'总表（排序源）'!H66</f>
        <v>3100</v>
      </c>
      <c r="I78" s="40" t="str">
        <f>'总表（排序源）'!I66</f>
        <v>前期</v>
      </c>
    </row>
    <row r="79" ht="40.5" spans="1:9">
      <c r="A79" s="35">
        <v>77</v>
      </c>
      <c r="B79" s="36" t="str">
        <f>'总表（排序源）'!B67</f>
        <v>浙江中奥能源有限公司油品储运扩建工程</v>
      </c>
      <c r="C79" s="36" t="str">
        <f>'总表（排序源）'!C67</f>
        <v>自在盛达集团有限公司</v>
      </c>
      <c r="D79" s="37" t="str">
        <f>'总表（排序源）'!D67</f>
        <v>舟山市</v>
      </c>
      <c r="E79" s="36" t="str">
        <f>'总表（排序源）'!E67</f>
        <v>新建油品及化工品储罐总容量117万立方（其中成品油罐42万立方米、燃料油罐62万立方米、化工罐13万立方米），新建生产辅助用房建筑面积约3987平方米。</v>
      </c>
      <c r="F79" s="38" t="str">
        <f>'总表（排序源）'!F67</f>
        <v>2020-2018</v>
      </c>
      <c r="G79" s="39">
        <f>'总表（排序源）'!G67</f>
        <v>202096</v>
      </c>
      <c r="H79" s="39">
        <f>'总表（排序源）'!H67</f>
        <v>10000</v>
      </c>
      <c r="I79" s="40" t="str">
        <f>'总表（排序源）'!I67</f>
        <v>续建</v>
      </c>
    </row>
    <row r="80" ht="27" spans="1:9">
      <c r="A80" s="35">
        <v>78</v>
      </c>
      <c r="B80" s="36" t="str">
        <f>'总表（排序源）'!B68</f>
        <v>小洋山上海LNG项目储罐扩建工程</v>
      </c>
      <c r="C80" s="36" t="str">
        <f>'总表（排序源）'!C68</f>
        <v>上海液化天然气有限责任公司</v>
      </c>
      <c r="D80" s="37" t="str">
        <f>'总表（排序源）'!D68</f>
        <v>舟山市</v>
      </c>
      <c r="E80" s="36" t="str">
        <f>'总表（排序源）'!E68</f>
        <v>扩建LNG储罐20万立方米2座，建设LNG汽化器等附属设施。</v>
      </c>
      <c r="F80" s="38" t="str">
        <f>'总表（排序源）'!F68</f>
        <v>2020-2020</v>
      </c>
      <c r="G80" s="39">
        <f>'总表（排序源）'!G68</f>
        <v>300000</v>
      </c>
      <c r="H80" s="39">
        <f>'总表（排序源）'!H68</f>
        <v>50000</v>
      </c>
      <c r="I80" s="40" t="str">
        <f>'总表（排序源）'!I68</f>
        <v>续建</v>
      </c>
    </row>
    <row r="81" ht="40.5" spans="1:9">
      <c r="A81" s="35">
        <v>79</v>
      </c>
      <c r="B81" s="36" t="str">
        <f>'总表（排序源）'!B69</f>
        <v>舟山港马迹山矿石中转码头三期工程</v>
      </c>
      <c r="C81" s="36" t="str">
        <f>'总表（排序源）'!C69</f>
        <v>舟山港马迹山散货物流有限公司</v>
      </c>
      <c r="D81" s="37" t="str">
        <f>'总表（排序源）'!D69</f>
        <v>舟山市</v>
      </c>
      <c r="E81" s="36" t="str">
        <f>'总表（排序源）'!E69</f>
        <v>工程新建40万吨、20万吨级卸船泊位各1个，5万吨级装船泊位1个和3.5万吨级装船泊位2个，拟占岸线1592米，泊位总长度为1535米，年矿石设计吞吐量5000万吨。</v>
      </c>
      <c r="F81" s="38" t="str">
        <f>'总表（排序源）'!F69</f>
        <v>2019-2022</v>
      </c>
      <c r="G81" s="39">
        <f>'总表（排序源）'!G69</f>
        <v>650000</v>
      </c>
      <c r="H81" s="39">
        <f>'总表（排序源）'!H69</f>
        <v>1000</v>
      </c>
      <c r="I81" s="40" t="str">
        <f>'总表（排序源）'!I69</f>
        <v>前期</v>
      </c>
    </row>
    <row r="82" ht="40.5" spans="1:9">
      <c r="A82" s="35">
        <v>80</v>
      </c>
      <c r="B82" s="36" t="str">
        <f>'总表（排序源）'!B70</f>
        <v>台州湾东部新区东达智慧物流园</v>
      </c>
      <c r="C82" s="36" t="str">
        <f>'总表（排序源）'!C70</f>
        <v>台州东达资源利用有限公司</v>
      </c>
      <c r="D82" s="37" t="str">
        <f>'总表（排序源）'!D70</f>
        <v>台州市</v>
      </c>
      <c r="E82" s="36" t="str">
        <f>'总表（排序源）'!E70</f>
        <v>建设规模及内容中总建筑面积约65796平方米，其中仓储用房建筑面积约43836平方米，综合配套中心建筑面积约21960平方米（地上建筑面积17500平方米，地下建筑面积4460平方米）。</v>
      </c>
      <c r="F82" s="38" t="str">
        <f>'总表（排序源）'!F70</f>
        <v>2018-2020</v>
      </c>
      <c r="G82" s="39">
        <f>'总表（排序源）'!G70</f>
        <v>28930</v>
      </c>
      <c r="H82" s="39">
        <f>'总表（排序源）'!H70</f>
        <v>8000</v>
      </c>
      <c r="I82" s="40" t="str">
        <f>'总表（排序源）'!I70</f>
        <v>前期</v>
      </c>
    </row>
    <row r="83" ht="54" spans="1:9">
      <c r="A83" s="35">
        <v>81</v>
      </c>
      <c r="B83" s="36" t="str">
        <f>'总表（排序源）'!B71</f>
        <v>万科台州现代供应链物流项目</v>
      </c>
      <c r="C83" s="36" t="str">
        <f>'总表（排序源）'!C71</f>
        <v>台州市万颖供应链有限公司</v>
      </c>
      <c r="D83" s="37" t="str">
        <f>'总表（排序源）'!D71</f>
        <v>台州市</v>
      </c>
      <c r="E83" s="36" t="str">
        <f>'总表（排序源）'!E71</f>
        <v>本项目为集供应链管理、物流仓储、智能分拨等功能于一身的供应链物流中心。拟建总建筑面积129113.56m2，。由4 栋两层物流仓库、1 栋倒班楼、1 栋设备用房和一栋门卫组成。项目按照海绵城市建设并实施厂房屋顶光伏项目（建筑密度56.51%，绿化率20%）。</v>
      </c>
      <c r="F83" s="38" t="str">
        <f>'总表（排序源）'!F71</f>
        <v>2019-2020</v>
      </c>
      <c r="G83" s="39">
        <f>'总表（排序源）'!G71</f>
        <v>50000</v>
      </c>
      <c r="H83" s="39">
        <f>'总表（排序源）'!H71</f>
        <v>10000</v>
      </c>
      <c r="I83" s="40" t="str">
        <f>'总表（排序源）'!I71</f>
        <v>前期</v>
      </c>
    </row>
    <row r="84" ht="67.5" spans="1:9">
      <c r="A84" s="35">
        <v>82</v>
      </c>
      <c r="B84" s="36" t="str">
        <f>'总表（排序源）'!B72</f>
        <v>台州宝利智能物流中心项目</v>
      </c>
      <c r="C84" s="36" t="str">
        <f>'总表（排序源）'!C72</f>
        <v>台州宝利经贸有限公司</v>
      </c>
      <c r="D84" s="37" t="str">
        <f>'总表（排序源）'!D72</f>
        <v>台州市</v>
      </c>
      <c r="E84" s="36" t="str">
        <f>'总表（排序源）'!E72</f>
        <v>总建筑面积21180㎡，共建造6栋建筑（办公楼1栋，分拣工房3栋，门卫室2栋），项目区块建设按照雨水花园的设计方案实施，厂房屋顶按照光伏荷载要求进行设计，按要求统一提供屋顶资源，实施屋顶光伏建设。建筑密度47.66，绿地率20%（6290㎡）,容积率1.01,预计年销售额6亿元，税收700万元。</v>
      </c>
      <c r="F84" s="38" t="str">
        <f>'总表（排序源）'!F72</f>
        <v>2018-2019</v>
      </c>
      <c r="G84" s="39">
        <f>'总表（排序源）'!G72</f>
        <v>18000</v>
      </c>
      <c r="H84" s="39">
        <f>'总表（排序源）'!H72</f>
        <v>3000</v>
      </c>
      <c r="I84" s="40" t="str">
        <f>'总表（排序源）'!I72</f>
        <v>前期</v>
      </c>
    </row>
    <row r="85" ht="108" spans="1:9">
      <c r="A85" s="35">
        <v>83</v>
      </c>
      <c r="B85" s="36" t="str">
        <f>'总表（排序源）'!B73</f>
        <v>台州市椒江粮食储备中心北区工程</v>
      </c>
      <c r="C85" s="36" t="str">
        <f>'总表（排序源）'!C73</f>
        <v>台州市椒江区粮油储备管理有限公司</v>
      </c>
      <c r="D85" s="37" t="str">
        <f>'总表（排序源）'!D73</f>
        <v>台州市</v>
      </c>
      <c r="E85" s="36" t="str">
        <f>'总表（排序源）'!E73</f>
        <v>目用地面积35511.42平方米，建筑面积15686.88平方米，新建7幢平房仓，1幢机械库，1幢辅助用房，1幢器材库，1个地磅房及一个消防水泵房，建设总仓容3.5万吨（稻谷计）。其中，新建60X21米平房仓5幢，建筑面积6560平方米；新建78X21米平房仓2幢，建筑面积3397.2平方米；机械库建筑面积1669平方米；器材库建筑面积300平方米；辅助用房建筑面积1325.6平方米；地泵房建筑面积23平方米；消防水泵房31平方米。容积率0.769，建筑密度41.37%，绿地率20.3%，机动车停车位63个。</v>
      </c>
      <c r="F85" s="38" t="str">
        <f>'总表（排序源）'!F73</f>
        <v>2018-2020</v>
      </c>
      <c r="G85" s="39">
        <f>'总表（排序源）'!G73</f>
        <v>9973.09</v>
      </c>
      <c r="H85" s="39">
        <f>'总表（排序源）'!H73</f>
        <v>4000</v>
      </c>
      <c r="I85" s="40" t="str">
        <f>'总表（排序源）'!I73</f>
        <v>前期</v>
      </c>
    </row>
    <row r="86" ht="54" spans="1:9">
      <c r="A86" s="35">
        <v>84</v>
      </c>
      <c r="B86" s="36" t="str">
        <f>'总表（排序源）'!B74</f>
        <v>台州市农副产品集配中心（农港城）二期项目</v>
      </c>
      <c r="C86" s="36" t="str">
        <f>'总表（排序源）'!C74</f>
        <v>台州市农副产品集配中心有限公司</v>
      </c>
      <c r="D86" s="37" t="str">
        <f>'总表（排序源）'!D74</f>
        <v>台州市</v>
      </c>
      <c r="E86" s="36" t="str">
        <f>'总表（排序源）'!E74</f>
        <v>计划建设内容与规模修改为项目用地面积88136平方米，总建筑面积178545平方米。建设蔬菜、水产品、肉类、粮油、冻品等市场，配套建设检验检测、电子商务、加工配送等设施，预计可形成年交易蔬菜（含果用瓜）30万吨、水产品肉类冻品10万吨的市场规模</v>
      </c>
      <c r="F86" s="38" t="str">
        <f>'总表（排序源）'!F74</f>
        <v>2019-2021</v>
      </c>
      <c r="G86" s="39">
        <f>'总表（排序源）'!G74</f>
        <v>104050</v>
      </c>
      <c r="H86" s="39">
        <f>'总表（排序源）'!H74</f>
        <v>20000</v>
      </c>
      <c r="I86" s="40" t="str">
        <f>'总表（排序源）'!I74</f>
        <v>开工</v>
      </c>
    </row>
    <row r="87" ht="81" spans="1:9">
      <c r="A87" s="35">
        <v>85</v>
      </c>
      <c r="B87" s="36" t="str">
        <f>'总表（排序源）'!B75</f>
        <v>台州传化洲锽公路港物流中心二期建设项目</v>
      </c>
      <c r="C87" s="36" t="str">
        <f>'总表（排序源）'!C75</f>
        <v>浙江黄岩洲锽实业有限公司</v>
      </c>
      <c r="D87" s="37" t="str">
        <f>'总表（排序源）'!D75</f>
        <v>台州市</v>
      </c>
      <c r="E87" s="36" t="str">
        <f>'总表（排序源）'!E75</f>
        <v>项目规划建设用地面积103219平方米，总建筑面积66671.29平方米，其中地上建筑面积54389.09平方米，地下建筑面积12282.2平方米。项目主要建设内容：东区块：2#城市分拨中心7425.69平方米、3#城市分拨中心7425.69平方米、4#城市分拨中心12839.93平方米；西区块：配套用房810平方米、1#城市分拨中心38169.98平方米。</v>
      </c>
      <c r="F87" s="38" t="str">
        <f>'总表（排序源）'!F75</f>
        <v>2019-2022</v>
      </c>
      <c r="G87" s="39">
        <f>'总表（排序源）'!G75</f>
        <v>40807</v>
      </c>
      <c r="H87" s="39">
        <f>'总表（排序源）'!H75</f>
        <v>15000</v>
      </c>
      <c r="I87" s="40" t="str">
        <f>'总表（排序源）'!I75</f>
        <v>前期</v>
      </c>
    </row>
    <row r="88" ht="67.5" spans="1:9">
      <c r="A88" s="35">
        <v>86</v>
      </c>
      <c r="B88" s="36" t="str">
        <f>'总表（排序源）'!B76</f>
        <v>网营物联（浙东南）智慧供应链区域运营总部建设项目</v>
      </c>
      <c r="C88" s="36" t="str">
        <f>'总表（排序源）'!C76</f>
        <v>富春控股集团有限公司</v>
      </c>
      <c r="D88" s="37" t="str">
        <f>'总表（排序源）'!D76</f>
        <v>台州市</v>
      </c>
      <c r="E88" s="36" t="str">
        <f>'总表（排序源）'!E76</f>
        <v>本项目建设总面积达47万平方米的浙东南地区现代综合物流运营中心。其中供应链运营功能区39.95万 平方米（包括电商订单处理中心、供应链金融仓配中心和冷链仓储配送中心），线下展销功能区2.35 平方米，电商办公与数据服务区2.35平方米，生活辅助功能区2.35平方米。</v>
      </c>
      <c r="F88" s="38" t="str">
        <f>'总表（排序源）'!F76</f>
        <v>2019-2020</v>
      </c>
      <c r="G88" s="39">
        <f>'总表（排序源）'!G76</f>
        <v>100000</v>
      </c>
      <c r="H88" s="39">
        <f>'总表（排序源）'!H76</f>
        <v>16000</v>
      </c>
      <c r="I88" s="40" t="str">
        <f>'总表（排序源）'!I76</f>
        <v>前期</v>
      </c>
    </row>
    <row r="89" ht="40.5" spans="1:9">
      <c r="A89" s="35">
        <v>87</v>
      </c>
      <c r="B89" s="36" t="str">
        <f>'总表（排序源）'!B77</f>
        <v>海八鲜水产品冷链物流建设项目</v>
      </c>
      <c r="C89" s="36" t="str">
        <f>'总表（排序源）'!C77</f>
        <v>浙江海八鲜农业发展有限公司</v>
      </c>
      <c r="D89" s="37" t="str">
        <f>'总表（排序源）'!D77</f>
        <v>台州市</v>
      </c>
      <c r="E89" s="36" t="str">
        <f>'总表（排序源）'!E77</f>
        <v>建设7500吨水产品冷链物流项目，加工中心及附属设施3000㎡、配送中心建设300㎡、冷库设施3500m3、生产流水线3条，流通门店65家、配送车5辆。</v>
      </c>
      <c r="F89" s="38" t="str">
        <f>'总表（排序源）'!F77</f>
        <v>2018-2020</v>
      </c>
      <c r="G89" s="39">
        <f>'总表（排序源）'!G77</f>
        <v>11500</v>
      </c>
      <c r="H89" s="39">
        <f>'总表（排序源）'!H77</f>
        <v>750</v>
      </c>
      <c r="I89" s="40" t="str">
        <f>'总表（排序源）'!I77</f>
        <v>前期</v>
      </c>
    </row>
    <row r="90" ht="67.5" spans="1:9">
      <c r="A90" s="35">
        <v>88</v>
      </c>
      <c r="B90" s="36" t="str">
        <f>'总表（排序源）'!B78</f>
        <v>韵达浙江（三门）快递电商总部基地项目</v>
      </c>
      <c r="C90" s="36" t="str">
        <f>'总表（排序源）'!C78</f>
        <v>台州浙韵电子商务有限公司</v>
      </c>
      <c r="D90" s="37" t="str">
        <f>'总表（排序源）'!D78</f>
        <v>台州市</v>
      </c>
      <c r="E90" s="36" t="str">
        <f>'总表（排序源）'!E78</f>
        <v>建设规模：1.生产性建筑（转运车间、设备房、公共卫生间）；35527㎡ 2.非生产性建设（综合楼、门卫）2313㎡； 3.道路及绿化51857㎡； 总体建设规模89597㎡ 生产能力： 1.项目达产后，可形成年快递2000万件、快运3000万件、货运500万顿； 2.可提供2000人员住宿，约有一千工作岗位保障。</v>
      </c>
      <c r="F90" s="38" t="str">
        <f>'总表（排序源）'!F78</f>
        <v>2019-2021</v>
      </c>
      <c r="G90" s="39">
        <f>'总表（排序源）'!G78</f>
        <v>53500</v>
      </c>
      <c r="H90" s="39">
        <f>'总表（排序源）'!H78</f>
        <v>20000</v>
      </c>
      <c r="I90" s="40" t="str">
        <f>'总表（排序源）'!I78</f>
        <v>开工</v>
      </c>
    </row>
    <row r="91" ht="40.5" spans="1:9">
      <c r="A91" s="35">
        <v>89</v>
      </c>
      <c r="B91" s="36" t="str">
        <f>'总表（排序源）'!B79</f>
        <v>天台多功能智能物流综合园项目</v>
      </c>
      <c r="C91" s="36" t="str">
        <f>'总表（排序源）'!C79</f>
        <v>浙江银轮普天供应链管理有限公司</v>
      </c>
      <c r="D91" s="37" t="str">
        <f>'总表（排序源）'!D79</f>
        <v>台州市</v>
      </c>
      <c r="E91" s="36" t="str">
        <f>'总表（排序源）'!E79</f>
        <v>项目总用地面积246亩，建筑面积206400平方米，建设内容包括办公楼、仓库、停车场、强弱电等以及其他附属设施。</v>
      </c>
      <c r="F91" s="38" t="str">
        <f>'总表（排序源）'!F79</f>
        <v>2018-2020</v>
      </c>
      <c r="G91" s="39">
        <f>'总表（排序源）'!G79</f>
        <v>110000</v>
      </c>
      <c r="H91" s="39">
        <f>'总表（排序源）'!H79</f>
        <v>10000</v>
      </c>
      <c r="I91" s="40" t="str">
        <f>'总表（排序源）'!I79</f>
        <v>前期</v>
      </c>
    </row>
    <row r="92" ht="40.5" spans="1:9">
      <c r="A92" s="35">
        <v>90</v>
      </c>
      <c r="B92" s="36" t="str">
        <f>'总表（排序源）'!B80</f>
        <v>中国供销浙江天台绿色农产品物流园一期项目</v>
      </c>
      <c r="C92" s="36" t="str">
        <f>'总表（排序源）'!C80</f>
        <v>天台新农商农产品市场有限公司</v>
      </c>
      <c r="D92" s="37" t="str">
        <f>'总表（排序源）'!D80</f>
        <v>台州市</v>
      </c>
      <c r="E92" s="36" t="str">
        <f>'总表（排序源）'!E80</f>
        <v>项目总建筑面积137322平方米，建设内容包括农产品交易展示区、仓储物流区、电子商务中心、食品安全检疫检测等工程。</v>
      </c>
      <c r="F92" s="38" t="str">
        <f>'总表（排序源）'!F80</f>
        <v>2016-2017</v>
      </c>
      <c r="G92" s="39">
        <f>'总表（排序源）'!G80</f>
        <v>50000</v>
      </c>
      <c r="H92" s="39">
        <f>'总表（排序源）'!H80</f>
        <v>10000</v>
      </c>
      <c r="I92" s="40" t="str">
        <f>'总表（排序源）'!I80</f>
        <v>前期</v>
      </c>
    </row>
    <row r="93" ht="54" spans="1:9">
      <c r="A93" s="35">
        <v>91</v>
      </c>
      <c r="B93" s="36" t="str">
        <f>'总表（排序源）'!B81</f>
        <v>美顺达物联网农村二级物流冷链采配服务体系项目</v>
      </c>
      <c r="C93" s="36" t="str">
        <f>'总表（排序源）'!C81</f>
        <v>浙江美顺达石化有限公司</v>
      </c>
      <c r="D93" s="37" t="str">
        <f>'总表（排序源）'!D81</f>
        <v>台州市</v>
      </c>
      <c r="E93" s="36" t="str">
        <f>'总表（排序源）'!E81</f>
        <v>在仙居响石山路182号、横溪、双庙、杨府建设4个冷链配送中心，改造60个冷链服务配送点，配置10辆配送车（其中2辆冷链车），改建10000平方米的仓储配送库和200立方冷库，在仙居形成农村二级物流冷链采配服务体系。</v>
      </c>
      <c r="F93" s="38" t="str">
        <f>'总表（排序源）'!F81</f>
        <v>2013-2019</v>
      </c>
      <c r="G93" s="39">
        <f>'总表（排序源）'!G81</f>
        <v>2300</v>
      </c>
      <c r="H93" s="39">
        <f>'总表（排序源）'!H81</f>
        <v>800</v>
      </c>
      <c r="I93" s="40" t="str">
        <f>'总表（排序源）'!I81</f>
        <v>前期</v>
      </c>
    </row>
    <row r="94" ht="121.5" spans="1:9">
      <c r="A94" s="35">
        <v>92</v>
      </c>
      <c r="B94" s="36" t="str">
        <f>'总表（排序源）'!B82</f>
        <v>金台铁路临海东站货站（物流仓储中心）</v>
      </c>
      <c r="C94" s="36" t="str">
        <f>'总表（排序源）'!C82</f>
        <v>临海市交通投资集团有限公司</v>
      </c>
      <c r="D94" s="37" t="str">
        <f>'总表（排序源）'!D82</f>
        <v>台州市</v>
      </c>
      <c r="E94" s="36" t="str">
        <f>'总表（排序源）'!E82</f>
        <v>本项目位于临海市沿江镇在建金台铁路临海东站西侧区域。本项目新建3条线，其中1条线自临海东站货2线端部车档引出，另2条线自临海东站货2线咽喉处出岔引出，3条线引出后折向西于沿江镇东侧外王溪及金台高速夹心地布置铁路物流中心。铁路物流中心分期建设，铁路功能区近期设长大笨重及集装箱功能区和包装成件货物功能区，包装成件货物功能区旁边设流通加工区、共同配送区及综合仓储区；铁路功能区远期设长大笨重及集装箱功能区和停车场及集装箱辅助功能区，同时围绕铁路设综合仓储区、立体仓储区、共同配送区、流通加工区、中转分拨区以及</v>
      </c>
      <c r="F94" s="38" t="str">
        <f>'总表（排序源）'!F82</f>
        <v>2019-2021</v>
      </c>
      <c r="G94" s="39">
        <f>'总表（排序源）'!G82</f>
        <v>66156.92</v>
      </c>
      <c r="H94" s="39">
        <f>'总表（排序源）'!H82</f>
        <v>5000</v>
      </c>
      <c r="I94" s="40" t="str">
        <f>'总表（排序源）'!I82</f>
        <v>前期</v>
      </c>
    </row>
    <row r="95" ht="67.5" spans="1:9">
      <c r="A95" s="35">
        <v>93</v>
      </c>
      <c r="B95" s="36" t="str">
        <f>'总表（排序源）'!B83</f>
        <v>省交投普洛斯智慧物流园项目</v>
      </c>
      <c r="C95" s="36" t="str">
        <f>'总表（排序源）'!C83</f>
        <v>丽水交普仓储有限公司</v>
      </c>
      <c r="D95" s="37" t="str">
        <f>'总表（排序源）'!D83</f>
        <v>丽水市</v>
      </c>
      <c r="E95" s="36" t="str">
        <f>'总表（排序源）'!E83</f>
        <v>本项目主要包含物流用房（仓储设施）、宿舍、营销中心、设备中心、休息室、门卫、宿舍等，建成后形成交省交投普洛斯智慧物流园项目。经测算经营期内项目年均销售收入6051.33 万元，售税金及附加1543.90万元（含增值税）利润总额3212.36万元，企业所得税803.09万元，所得税后年净利润为2409.27万元。</v>
      </c>
      <c r="F95" s="38" t="str">
        <f>'总表（排序源）'!F83</f>
        <v>2019-2023</v>
      </c>
      <c r="G95" s="39">
        <f>'总表（排序源）'!G83</f>
        <v>150000</v>
      </c>
      <c r="H95" s="39">
        <f>'总表（排序源）'!H83</f>
        <v>12000</v>
      </c>
      <c r="I95" s="40" t="str">
        <f>'总表（排序源）'!I83</f>
        <v>前期</v>
      </c>
    </row>
    <row r="96" ht="54" spans="1:9">
      <c r="A96" s="35">
        <v>94</v>
      </c>
      <c r="B96" s="36" t="str">
        <f>'总表（排序源）'!B84</f>
        <v>网营物联（缙云）智慧供应链产业园</v>
      </c>
      <c r="C96" s="36" t="str">
        <f>'总表（排序源）'!C84</f>
        <v>网营物联（缙云）供应链有限公司</v>
      </c>
      <c r="D96" s="37" t="str">
        <f>'总表（排序源）'!D84</f>
        <v>丽水市</v>
      </c>
      <c r="E96" s="36" t="str">
        <f>'总表（排序源）'!E84</f>
        <v>本项目一期用地面积287亩，总建筑面积约170000平方米，包括供应链运营功能区（电商订单处理中心、供应链金融仓配中心、快递分拨中心）；线下展销功能区；电商办公与数据服务区；生活辅助功能区.</v>
      </c>
      <c r="F96" s="38" t="str">
        <f>'总表（排序源）'!F84</f>
        <v>2019-2021</v>
      </c>
      <c r="G96" s="39">
        <f>'总表（排序源）'!G84</f>
        <v>100000</v>
      </c>
      <c r="H96" s="39">
        <f>'总表（排序源）'!H84</f>
        <v>6000</v>
      </c>
      <c r="I96" s="40" t="str">
        <f>'总表（排序源）'!I84</f>
        <v>前期</v>
      </c>
    </row>
    <row r="97" ht="40.5" spans="1:9">
      <c r="A97" s="35">
        <v>95</v>
      </c>
      <c r="B97" s="36" t="str">
        <f>'总表（排序源）'!B85</f>
        <v>庆元香菇市场迁建及物流中心建设项目</v>
      </c>
      <c r="C97" s="36" t="str">
        <f>'总表（排序源）'!C85</f>
        <v>庆元香菇市场有限公司</v>
      </c>
      <c r="D97" s="37" t="str">
        <f>'总表（排序源）'!D85</f>
        <v>丽水市</v>
      </c>
      <c r="E97" s="36" t="str">
        <f>'总表（排序源）'!E85</f>
        <v>拟在庆元县五都区块建设庆元香菇市场迁建及物流中心建设项目，总用地面积221089平方米，地上建筑面积347180.44平方米，总建筑面积433418.68平方米。</v>
      </c>
      <c r="F97" s="38" t="str">
        <f>'总表（排序源）'!F85</f>
        <v>2013-2020</v>
      </c>
      <c r="G97" s="39">
        <f>'总表（排序源）'!G85</f>
        <v>156737</v>
      </c>
      <c r="H97" s="39">
        <f>'总表（排序源）'!H85</f>
        <v>6000</v>
      </c>
      <c r="I97" s="40" t="str">
        <f>'总表（排序源）'!I85</f>
        <v>续建</v>
      </c>
    </row>
    <row r="98" ht="67.5" spans="1:9">
      <c r="A98" s="35">
        <v>96</v>
      </c>
      <c r="B98" s="36" t="str">
        <f>'总表（排序源）'!B86</f>
        <v>龙泉浙西南商贸物流市场开发有限公司龙泉市浙西南大宗商品物流集散市场建设项目</v>
      </c>
      <c r="C98" s="36" t="str">
        <f>'总表（排序源）'!C86</f>
        <v>龙泉浙西南商贸物流市场开发有限公司</v>
      </c>
      <c r="D98" s="37" t="str">
        <f>'总表（排序源）'!D86</f>
        <v>丽水市</v>
      </c>
      <c r="E98" s="36" t="str">
        <f>'总表（排序源）'!E86</f>
        <v>项目总用地面积56000平方米,总建筑面积65300平方米,其中地下室面积8500平方米;主要建设仓储物流、电子商务、鲜活农产品市场等。</v>
      </c>
      <c r="F98" s="38" t="str">
        <f>'总表（排序源）'!F86</f>
        <v>2017-2019</v>
      </c>
      <c r="G98" s="39">
        <f>'总表（排序源）'!G86</f>
        <v>48090</v>
      </c>
      <c r="H98" s="39">
        <f>'总表（排序源）'!H86</f>
        <v>20000</v>
      </c>
      <c r="I98" s="40" t="str">
        <f>'总表（排序源）'!I86</f>
        <v>开工</v>
      </c>
    </row>
  </sheetData>
  <mergeCells count="1">
    <mergeCell ref="A2:C2"/>
  </mergeCells>
  <pageMargins left="0.699305555555556" right="0.699305555555556" top="0.75" bottom="0.75" header="0.3" footer="0.3"/>
  <pageSetup paperSize="9" orientation="portrait"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S85"/>
  <sheetViews>
    <sheetView workbookViewId="0">
      <pane ySplit="1" topLeftCell="A24" activePane="bottomLeft" state="frozen"/>
      <selection/>
      <selection pane="bottomLeft" activeCell="A44" sqref="A44"/>
    </sheetView>
  </sheetViews>
  <sheetFormatPr defaultColWidth="9" defaultRowHeight="14.25"/>
  <cols>
    <col min="1" max="1" width="55.5" style="1" customWidth="1"/>
    <col min="2" max="2" width="36.625" style="1" customWidth="1"/>
    <col min="3" max="3" width="32.125" style="1" customWidth="1"/>
    <col min="4" max="256" width="9" style="1"/>
    <col min="257" max="257" width="55.5" style="1" customWidth="1"/>
    <col min="258" max="258" width="36.625" style="1" customWidth="1"/>
    <col min="259" max="259" width="32.125" style="1" customWidth="1"/>
    <col min="260" max="512" width="9" style="1"/>
    <col min="513" max="513" width="55.5" style="1" customWidth="1"/>
    <col min="514" max="514" width="36.625" style="1" customWidth="1"/>
    <col min="515" max="515" width="32.125" style="1" customWidth="1"/>
    <col min="516" max="768" width="9" style="1"/>
    <col min="769" max="769" width="55.5" style="1" customWidth="1"/>
    <col min="770" max="770" width="36.625" style="1" customWidth="1"/>
    <col min="771" max="771" width="32.125" style="1" customWidth="1"/>
    <col min="772" max="1024" width="9" style="1"/>
    <col min="1025" max="1025" width="55.5" style="1" customWidth="1"/>
    <col min="1026" max="1026" width="36.625" style="1" customWidth="1"/>
    <col min="1027" max="1027" width="32.125" style="1" customWidth="1"/>
    <col min="1028" max="1280" width="9" style="1"/>
    <col min="1281" max="1281" width="55.5" style="1" customWidth="1"/>
    <col min="1282" max="1282" width="36.625" style="1" customWidth="1"/>
    <col min="1283" max="1283" width="32.125" style="1" customWidth="1"/>
    <col min="1284" max="1536" width="9" style="1"/>
    <col min="1537" max="1537" width="55.5" style="1" customWidth="1"/>
    <col min="1538" max="1538" width="36.625" style="1" customWidth="1"/>
    <col min="1539" max="1539" width="32.125" style="1" customWidth="1"/>
    <col min="1540" max="1792" width="9" style="1"/>
    <col min="1793" max="1793" width="55.5" style="1" customWidth="1"/>
    <col min="1794" max="1794" width="36.625" style="1" customWidth="1"/>
    <col min="1795" max="1795" width="32.125" style="1" customWidth="1"/>
    <col min="1796" max="2048" width="9" style="1"/>
    <col min="2049" max="2049" width="55.5" style="1" customWidth="1"/>
    <col min="2050" max="2050" width="36.625" style="1" customWidth="1"/>
    <col min="2051" max="2051" width="32.125" style="1" customWidth="1"/>
    <col min="2052" max="2304" width="9" style="1"/>
    <col min="2305" max="2305" width="55.5" style="1" customWidth="1"/>
    <col min="2306" max="2306" width="36.625" style="1" customWidth="1"/>
    <col min="2307" max="2307" width="32.125" style="1" customWidth="1"/>
    <col min="2308" max="2560" width="9" style="1"/>
    <col min="2561" max="2561" width="55.5" style="1" customWidth="1"/>
    <col min="2562" max="2562" width="36.625" style="1" customWidth="1"/>
    <col min="2563" max="2563" width="32.125" style="1" customWidth="1"/>
    <col min="2564" max="2816" width="9" style="1"/>
    <col min="2817" max="2817" width="55.5" style="1" customWidth="1"/>
    <col min="2818" max="2818" width="36.625" style="1" customWidth="1"/>
    <col min="2819" max="2819" width="32.125" style="1" customWidth="1"/>
    <col min="2820" max="3072" width="9" style="1"/>
    <col min="3073" max="3073" width="55.5" style="1" customWidth="1"/>
    <col min="3074" max="3074" width="36.625" style="1" customWidth="1"/>
    <col min="3075" max="3075" width="32.125" style="1" customWidth="1"/>
    <col min="3076" max="3328" width="9" style="1"/>
    <col min="3329" max="3329" width="55.5" style="1" customWidth="1"/>
    <col min="3330" max="3330" width="36.625" style="1" customWidth="1"/>
    <col min="3331" max="3331" width="32.125" style="1" customWidth="1"/>
    <col min="3332" max="3584" width="9" style="1"/>
    <col min="3585" max="3585" width="55.5" style="1" customWidth="1"/>
    <col min="3586" max="3586" width="36.625" style="1" customWidth="1"/>
    <col min="3587" max="3587" width="32.125" style="1" customWidth="1"/>
    <col min="3588" max="3840" width="9" style="1"/>
    <col min="3841" max="3841" width="55.5" style="1" customWidth="1"/>
    <col min="3842" max="3842" width="36.625" style="1" customWidth="1"/>
    <col min="3843" max="3843" width="32.125" style="1" customWidth="1"/>
    <col min="3844" max="4096" width="9" style="1"/>
    <col min="4097" max="4097" width="55.5" style="1" customWidth="1"/>
    <col min="4098" max="4098" width="36.625" style="1" customWidth="1"/>
    <col min="4099" max="4099" width="32.125" style="1" customWidth="1"/>
    <col min="4100" max="4352" width="9" style="1"/>
    <col min="4353" max="4353" width="55.5" style="1" customWidth="1"/>
    <col min="4354" max="4354" width="36.625" style="1" customWidth="1"/>
    <col min="4355" max="4355" width="32.125" style="1" customWidth="1"/>
    <col min="4356" max="4608" width="9" style="1"/>
    <col min="4609" max="4609" width="55.5" style="1" customWidth="1"/>
    <col min="4610" max="4610" width="36.625" style="1" customWidth="1"/>
    <col min="4611" max="4611" width="32.125" style="1" customWidth="1"/>
    <col min="4612" max="4864" width="9" style="1"/>
    <col min="4865" max="4865" width="55.5" style="1" customWidth="1"/>
    <col min="4866" max="4866" width="36.625" style="1" customWidth="1"/>
    <col min="4867" max="4867" width="32.125" style="1" customWidth="1"/>
    <col min="4868" max="5120" width="9" style="1"/>
    <col min="5121" max="5121" width="55.5" style="1" customWidth="1"/>
    <col min="5122" max="5122" width="36.625" style="1" customWidth="1"/>
    <col min="5123" max="5123" width="32.125" style="1" customWidth="1"/>
    <col min="5124" max="5376" width="9" style="1"/>
    <col min="5377" max="5377" width="55.5" style="1" customWidth="1"/>
    <col min="5378" max="5378" width="36.625" style="1" customWidth="1"/>
    <col min="5379" max="5379" width="32.125" style="1" customWidth="1"/>
    <col min="5380" max="5632" width="9" style="1"/>
    <col min="5633" max="5633" width="55.5" style="1" customWidth="1"/>
    <col min="5634" max="5634" width="36.625" style="1" customWidth="1"/>
    <col min="5635" max="5635" width="32.125" style="1" customWidth="1"/>
    <col min="5636" max="5888" width="9" style="1"/>
    <col min="5889" max="5889" width="55.5" style="1" customWidth="1"/>
    <col min="5890" max="5890" width="36.625" style="1" customWidth="1"/>
    <col min="5891" max="5891" width="32.125" style="1" customWidth="1"/>
    <col min="5892" max="6144" width="9" style="1"/>
    <col min="6145" max="6145" width="55.5" style="1" customWidth="1"/>
    <col min="6146" max="6146" width="36.625" style="1" customWidth="1"/>
    <col min="6147" max="6147" width="32.125" style="1" customWidth="1"/>
    <col min="6148" max="6400" width="9" style="1"/>
    <col min="6401" max="6401" width="55.5" style="1" customWidth="1"/>
    <col min="6402" max="6402" width="36.625" style="1" customWidth="1"/>
    <col min="6403" max="6403" width="32.125" style="1" customWidth="1"/>
    <col min="6404" max="6656" width="9" style="1"/>
    <col min="6657" max="6657" width="55.5" style="1" customWidth="1"/>
    <col min="6658" max="6658" width="36.625" style="1" customWidth="1"/>
    <col min="6659" max="6659" width="32.125" style="1" customWidth="1"/>
    <col min="6660" max="6912" width="9" style="1"/>
    <col min="6913" max="6913" width="55.5" style="1" customWidth="1"/>
    <col min="6914" max="6914" width="36.625" style="1" customWidth="1"/>
    <col min="6915" max="6915" width="32.125" style="1" customWidth="1"/>
    <col min="6916" max="7168" width="9" style="1"/>
    <col min="7169" max="7169" width="55.5" style="1" customWidth="1"/>
    <col min="7170" max="7170" width="36.625" style="1" customWidth="1"/>
    <col min="7171" max="7171" width="32.125" style="1" customWidth="1"/>
    <col min="7172" max="7424" width="9" style="1"/>
    <col min="7425" max="7425" width="55.5" style="1" customWidth="1"/>
    <col min="7426" max="7426" width="36.625" style="1" customWidth="1"/>
    <col min="7427" max="7427" width="32.125" style="1" customWidth="1"/>
    <col min="7428" max="7680" width="9" style="1"/>
    <col min="7681" max="7681" width="55.5" style="1" customWidth="1"/>
    <col min="7682" max="7682" width="36.625" style="1" customWidth="1"/>
    <col min="7683" max="7683" width="32.125" style="1" customWidth="1"/>
    <col min="7684" max="7936" width="9" style="1"/>
    <col min="7937" max="7937" width="55.5" style="1" customWidth="1"/>
    <col min="7938" max="7938" width="36.625" style="1" customWidth="1"/>
    <col min="7939" max="7939" width="32.125" style="1" customWidth="1"/>
    <col min="7940" max="8192" width="9" style="1"/>
    <col min="8193" max="8193" width="55.5" style="1" customWidth="1"/>
    <col min="8194" max="8194" width="36.625" style="1" customWidth="1"/>
    <col min="8195" max="8195" width="32.125" style="1" customWidth="1"/>
    <col min="8196" max="8448" width="9" style="1"/>
    <col min="8449" max="8449" width="55.5" style="1" customWidth="1"/>
    <col min="8450" max="8450" width="36.625" style="1" customWidth="1"/>
    <col min="8451" max="8451" width="32.125" style="1" customWidth="1"/>
    <col min="8452" max="8704" width="9" style="1"/>
    <col min="8705" max="8705" width="55.5" style="1" customWidth="1"/>
    <col min="8706" max="8706" width="36.625" style="1" customWidth="1"/>
    <col min="8707" max="8707" width="32.125" style="1" customWidth="1"/>
    <col min="8708" max="8960" width="9" style="1"/>
    <col min="8961" max="8961" width="55.5" style="1" customWidth="1"/>
    <col min="8962" max="8962" width="36.625" style="1" customWidth="1"/>
    <col min="8963" max="8963" width="32.125" style="1" customWidth="1"/>
    <col min="8964" max="9216" width="9" style="1"/>
    <col min="9217" max="9217" width="55.5" style="1" customWidth="1"/>
    <col min="9218" max="9218" width="36.625" style="1" customWidth="1"/>
    <col min="9219" max="9219" width="32.125" style="1" customWidth="1"/>
    <col min="9220" max="9472" width="9" style="1"/>
    <col min="9473" max="9473" width="55.5" style="1" customWidth="1"/>
    <col min="9474" max="9474" width="36.625" style="1" customWidth="1"/>
    <col min="9475" max="9475" width="32.125" style="1" customWidth="1"/>
    <col min="9476" max="9728" width="9" style="1"/>
    <col min="9729" max="9729" width="55.5" style="1" customWidth="1"/>
    <col min="9730" max="9730" width="36.625" style="1" customWidth="1"/>
    <col min="9731" max="9731" width="32.125" style="1" customWidth="1"/>
    <col min="9732" max="9984" width="9" style="1"/>
    <col min="9985" max="9985" width="55.5" style="1" customWidth="1"/>
    <col min="9986" max="9986" width="36.625" style="1" customWidth="1"/>
    <col min="9987" max="9987" width="32.125" style="1" customWidth="1"/>
    <col min="9988" max="10240" width="9" style="1"/>
    <col min="10241" max="10241" width="55.5" style="1" customWidth="1"/>
    <col min="10242" max="10242" width="36.625" style="1" customWidth="1"/>
    <col min="10243" max="10243" width="32.125" style="1" customWidth="1"/>
    <col min="10244" max="10496" width="9" style="1"/>
    <col min="10497" max="10497" width="55.5" style="1" customWidth="1"/>
    <col min="10498" max="10498" width="36.625" style="1" customWidth="1"/>
    <col min="10499" max="10499" width="32.125" style="1" customWidth="1"/>
    <col min="10500" max="10752" width="9" style="1"/>
    <col min="10753" max="10753" width="55.5" style="1" customWidth="1"/>
    <col min="10754" max="10754" width="36.625" style="1" customWidth="1"/>
    <col min="10755" max="10755" width="32.125" style="1" customWidth="1"/>
    <col min="10756" max="11008" width="9" style="1"/>
    <col min="11009" max="11009" width="55.5" style="1" customWidth="1"/>
    <col min="11010" max="11010" width="36.625" style="1" customWidth="1"/>
    <col min="11011" max="11011" width="32.125" style="1" customWidth="1"/>
    <col min="11012" max="11264" width="9" style="1"/>
    <col min="11265" max="11265" width="55.5" style="1" customWidth="1"/>
    <col min="11266" max="11266" width="36.625" style="1" customWidth="1"/>
    <col min="11267" max="11267" width="32.125" style="1" customWidth="1"/>
    <col min="11268" max="11520" width="9" style="1"/>
    <col min="11521" max="11521" width="55.5" style="1" customWidth="1"/>
    <col min="11522" max="11522" width="36.625" style="1" customWidth="1"/>
    <col min="11523" max="11523" width="32.125" style="1" customWidth="1"/>
    <col min="11524" max="11776" width="9" style="1"/>
    <col min="11777" max="11777" width="55.5" style="1" customWidth="1"/>
    <col min="11778" max="11778" width="36.625" style="1" customWidth="1"/>
    <col min="11779" max="11779" width="32.125" style="1" customWidth="1"/>
    <col min="11780" max="12032" width="9" style="1"/>
    <col min="12033" max="12033" width="55.5" style="1" customWidth="1"/>
    <col min="12034" max="12034" width="36.625" style="1" customWidth="1"/>
    <col min="12035" max="12035" width="32.125" style="1" customWidth="1"/>
    <col min="12036" max="12288" width="9" style="1"/>
    <col min="12289" max="12289" width="55.5" style="1" customWidth="1"/>
    <col min="12290" max="12290" width="36.625" style="1" customWidth="1"/>
    <col min="12291" max="12291" width="32.125" style="1" customWidth="1"/>
    <col min="12292" max="12544" width="9" style="1"/>
    <col min="12545" max="12545" width="55.5" style="1" customWidth="1"/>
    <col min="12546" max="12546" width="36.625" style="1" customWidth="1"/>
    <col min="12547" max="12547" width="32.125" style="1" customWidth="1"/>
    <col min="12548" max="12800" width="9" style="1"/>
    <col min="12801" max="12801" width="55.5" style="1" customWidth="1"/>
    <col min="12802" max="12802" width="36.625" style="1" customWidth="1"/>
    <col min="12803" max="12803" width="32.125" style="1" customWidth="1"/>
    <col min="12804" max="13056" width="9" style="1"/>
    <col min="13057" max="13057" width="55.5" style="1" customWidth="1"/>
    <col min="13058" max="13058" width="36.625" style="1" customWidth="1"/>
    <col min="13059" max="13059" width="32.125" style="1" customWidth="1"/>
    <col min="13060" max="13312" width="9" style="1"/>
    <col min="13313" max="13313" width="55.5" style="1" customWidth="1"/>
    <col min="13314" max="13314" width="36.625" style="1" customWidth="1"/>
    <col min="13315" max="13315" width="32.125" style="1" customWidth="1"/>
    <col min="13316" max="13568" width="9" style="1"/>
    <col min="13569" max="13569" width="55.5" style="1" customWidth="1"/>
    <col min="13570" max="13570" width="36.625" style="1" customWidth="1"/>
    <col min="13571" max="13571" width="32.125" style="1" customWidth="1"/>
    <col min="13572" max="13824" width="9" style="1"/>
    <col min="13825" max="13825" width="55.5" style="1" customWidth="1"/>
    <col min="13826" max="13826" width="36.625" style="1" customWidth="1"/>
    <col min="13827" max="13827" width="32.125" style="1" customWidth="1"/>
    <col min="13828" max="14080" width="9" style="1"/>
    <col min="14081" max="14081" width="55.5" style="1" customWidth="1"/>
    <col min="14082" max="14082" width="36.625" style="1" customWidth="1"/>
    <col min="14083" max="14083" width="32.125" style="1" customWidth="1"/>
    <col min="14084" max="14336" width="9" style="1"/>
    <col min="14337" max="14337" width="55.5" style="1" customWidth="1"/>
    <col min="14338" max="14338" width="36.625" style="1" customWidth="1"/>
    <col min="14339" max="14339" width="32.125" style="1" customWidth="1"/>
    <col min="14340" max="14592" width="9" style="1"/>
    <col min="14593" max="14593" width="55.5" style="1" customWidth="1"/>
    <col min="14594" max="14594" width="36.625" style="1" customWidth="1"/>
    <col min="14595" max="14595" width="32.125" style="1" customWidth="1"/>
    <col min="14596" max="14848" width="9" style="1"/>
    <col min="14849" max="14849" width="55.5" style="1" customWidth="1"/>
    <col min="14850" max="14850" width="36.625" style="1" customWidth="1"/>
    <col min="14851" max="14851" width="32.125" style="1" customWidth="1"/>
    <col min="14852" max="15104" width="9" style="1"/>
    <col min="15105" max="15105" width="55.5" style="1" customWidth="1"/>
    <col min="15106" max="15106" width="36.625" style="1" customWidth="1"/>
    <col min="15107" max="15107" width="32.125" style="1" customWidth="1"/>
    <col min="15108" max="15360" width="9" style="1"/>
    <col min="15361" max="15361" width="55.5" style="1" customWidth="1"/>
    <col min="15362" max="15362" width="36.625" style="1" customWidth="1"/>
    <col min="15363" max="15363" width="32.125" style="1" customWidth="1"/>
    <col min="15364" max="15616" width="9" style="1"/>
    <col min="15617" max="15617" width="55.5" style="1" customWidth="1"/>
    <col min="15618" max="15618" width="36.625" style="1" customWidth="1"/>
    <col min="15619" max="15619" width="32.125" style="1" customWidth="1"/>
    <col min="15620" max="15872" width="9" style="1"/>
    <col min="15873" max="15873" width="55.5" style="1" customWidth="1"/>
    <col min="15874" max="15874" width="36.625" style="1" customWidth="1"/>
    <col min="15875" max="15875" width="32.125" style="1" customWidth="1"/>
    <col min="15876" max="16128" width="9" style="1"/>
    <col min="16129" max="16129" width="55.5" style="1" customWidth="1"/>
    <col min="16130" max="16130" width="36.625" style="1" customWidth="1"/>
    <col min="16131" max="16131" width="32.125" style="1" customWidth="1"/>
    <col min="16132" max="16384" width="9" style="1"/>
  </cols>
  <sheetData>
    <row r="1" spans="1:19">
      <c r="A1" s="1" t="s">
        <v>1</v>
      </c>
      <c r="B1" s="1" t="s">
        <v>441</v>
      </c>
      <c r="C1" s="1" t="s">
        <v>897</v>
      </c>
      <c r="D1" s="1" t="s">
        <v>442</v>
      </c>
      <c r="E1" s="1" t="s">
        <v>443</v>
      </c>
      <c r="F1" s="1" t="s">
        <v>444</v>
      </c>
      <c r="G1" s="1" t="s">
        <v>445</v>
      </c>
      <c r="H1" s="1" t="s">
        <v>446</v>
      </c>
      <c r="I1" s="1" t="s">
        <v>447</v>
      </c>
      <c r="J1" s="1" t="s">
        <v>448</v>
      </c>
      <c r="K1" s="1" t="s">
        <v>449</v>
      </c>
      <c r="L1" s="1" t="s">
        <v>450</v>
      </c>
      <c r="M1" s="1" t="s">
        <v>451</v>
      </c>
      <c r="N1" s="1" t="s">
        <v>452</v>
      </c>
      <c r="O1" s="1" t="s">
        <v>453</v>
      </c>
      <c r="P1" s="1" t="s">
        <v>454</v>
      </c>
      <c r="Q1" s="1" t="s">
        <v>455</v>
      </c>
      <c r="R1" s="1" t="s">
        <v>898</v>
      </c>
      <c r="S1" s="1" t="s">
        <v>899</v>
      </c>
    </row>
    <row r="2" spans="1:19">
      <c r="A2" s="1" t="s">
        <v>31</v>
      </c>
      <c r="B2" s="1" t="s">
        <v>458</v>
      </c>
      <c r="C2" s="1" t="s">
        <v>900</v>
      </c>
      <c r="D2" s="1" t="s">
        <v>459</v>
      </c>
      <c r="E2" s="1" t="s">
        <v>460</v>
      </c>
      <c r="F2" s="1" t="s">
        <v>461</v>
      </c>
      <c r="G2" s="1" t="s">
        <v>34</v>
      </c>
      <c r="H2" s="1">
        <v>40316</v>
      </c>
      <c r="I2" s="1" t="s">
        <v>462</v>
      </c>
      <c r="J2" s="3">
        <v>42736</v>
      </c>
      <c r="K2" s="3">
        <v>44166</v>
      </c>
      <c r="L2" s="1" t="s">
        <v>463</v>
      </c>
      <c r="M2" s="1">
        <v>13515887712</v>
      </c>
      <c r="N2" s="1" t="s">
        <v>464</v>
      </c>
      <c r="O2" s="1">
        <v>13575711776</v>
      </c>
      <c r="P2" s="1" t="s">
        <v>464</v>
      </c>
      <c r="Q2" s="1">
        <v>13575711776</v>
      </c>
      <c r="R2" s="1" t="s">
        <v>460</v>
      </c>
      <c r="S2" s="1" t="s">
        <v>461</v>
      </c>
    </row>
    <row r="3" spans="1:19">
      <c r="A3" s="1" t="s">
        <v>27</v>
      </c>
      <c r="B3" s="1" t="s">
        <v>465</v>
      </c>
      <c r="C3" s="1" t="s">
        <v>28</v>
      </c>
      <c r="D3" s="1" t="s">
        <v>459</v>
      </c>
      <c r="E3" s="1" t="s">
        <v>16</v>
      </c>
      <c r="F3" s="1" t="s">
        <v>466</v>
      </c>
      <c r="G3" s="1" t="s">
        <v>29</v>
      </c>
      <c r="H3" s="1">
        <v>18754</v>
      </c>
      <c r="I3" s="1" t="s">
        <v>467</v>
      </c>
      <c r="J3" s="3">
        <v>43617</v>
      </c>
      <c r="K3" s="3">
        <v>43800</v>
      </c>
      <c r="L3" s="1" t="s">
        <v>468</v>
      </c>
      <c r="M3" s="1">
        <v>18958052653</v>
      </c>
      <c r="N3" s="1" t="s">
        <v>469</v>
      </c>
      <c r="O3" s="1">
        <v>13757155292</v>
      </c>
      <c r="P3" s="1" t="s">
        <v>470</v>
      </c>
      <c r="Q3" s="1">
        <v>18667109522</v>
      </c>
      <c r="R3" s="1" t="s">
        <v>466</v>
      </c>
      <c r="S3" s="1" t="s">
        <v>471</v>
      </c>
    </row>
    <row r="4" spans="1:19">
      <c r="A4" s="1" t="s">
        <v>14</v>
      </c>
      <c r="B4" s="1" t="s">
        <v>472</v>
      </c>
      <c r="C4" s="1" t="s">
        <v>15</v>
      </c>
      <c r="D4" s="1" t="s">
        <v>459</v>
      </c>
      <c r="E4" s="1" t="s">
        <v>16</v>
      </c>
      <c r="F4" s="1" t="s">
        <v>473</v>
      </c>
      <c r="G4" s="1" t="s">
        <v>474</v>
      </c>
      <c r="H4" s="1">
        <v>9000</v>
      </c>
      <c r="I4" s="1" t="s">
        <v>474</v>
      </c>
      <c r="J4" s="3">
        <v>43101</v>
      </c>
      <c r="K4" s="3">
        <v>43497</v>
      </c>
      <c r="L4" s="1" t="s">
        <v>475</v>
      </c>
      <c r="M4" s="1">
        <v>15382325687</v>
      </c>
      <c r="N4" s="1" t="s">
        <v>476</v>
      </c>
      <c r="O4" s="1">
        <v>13867159696</v>
      </c>
      <c r="P4" s="1" t="s">
        <v>470</v>
      </c>
      <c r="Q4" s="1">
        <v>18667109522</v>
      </c>
      <c r="R4" s="1" t="s">
        <v>473</v>
      </c>
      <c r="S4" s="1" t="s">
        <v>461</v>
      </c>
    </row>
    <row r="5" spans="1:19">
      <c r="A5" s="1" t="s">
        <v>19</v>
      </c>
      <c r="B5" s="1" t="s">
        <v>477</v>
      </c>
      <c r="C5" s="1" t="s">
        <v>20</v>
      </c>
      <c r="D5" s="1" t="s">
        <v>459</v>
      </c>
      <c r="E5" s="1" t="s">
        <v>16</v>
      </c>
      <c r="F5" s="1" t="s">
        <v>473</v>
      </c>
      <c r="G5" s="1" t="s">
        <v>331</v>
      </c>
      <c r="H5" s="1">
        <v>1500</v>
      </c>
      <c r="I5" s="1" t="s">
        <v>478</v>
      </c>
      <c r="J5" s="3">
        <v>43101</v>
      </c>
      <c r="K5" s="3">
        <v>44531</v>
      </c>
      <c r="L5" s="1" t="s">
        <v>479</v>
      </c>
      <c r="M5" s="1">
        <v>13867126065</v>
      </c>
      <c r="N5" s="1" t="s">
        <v>476</v>
      </c>
      <c r="O5" s="1">
        <v>13867159696</v>
      </c>
      <c r="P5" s="1" t="s">
        <v>470</v>
      </c>
      <c r="Q5" s="1">
        <v>18667109522</v>
      </c>
      <c r="R5" s="1" t="s">
        <v>473</v>
      </c>
      <c r="S5" s="1" t="s">
        <v>461</v>
      </c>
    </row>
    <row r="6" spans="1:19">
      <c r="A6" s="1" t="s">
        <v>23</v>
      </c>
      <c r="B6" s="1" t="s">
        <v>480</v>
      </c>
      <c r="C6" s="1" t="s">
        <v>24</v>
      </c>
      <c r="D6" s="1" t="s">
        <v>459</v>
      </c>
      <c r="E6" s="1" t="s">
        <v>16</v>
      </c>
      <c r="F6" s="1" t="s">
        <v>481</v>
      </c>
      <c r="G6" s="1" t="s">
        <v>333</v>
      </c>
      <c r="H6" s="1">
        <v>15000</v>
      </c>
      <c r="I6" s="1" t="s">
        <v>482</v>
      </c>
      <c r="J6" s="3">
        <v>43374</v>
      </c>
      <c r="K6" s="3">
        <v>44531</v>
      </c>
      <c r="L6" s="1" t="s">
        <v>483</v>
      </c>
      <c r="M6" s="1">
        <v>13588738125</v>
      </c>
      <c r="N6" s="1" t="s">
        <v>484</v>
      </c>
      <c r="O6" s="1">
        <v>13335717372</v>
      </c>
      <c r="P6" s="1" t="s">
        <v>470</v>
      </c>
      <c r="Q6" s="1">
        <v>18667109522</v>
      </c>
      <c r="R6" s="1" t="s">
        <v>481</v>
      </c>
      <c r="S6" s="1" t="s">
        <v>471</v>
      </c>
    </row>
    <row r="7" spans="1:19">
      <c r="A7" s="1" t="s">
        <v>36</v>
      </c>
      <c r="B7" s="1" t="s">
        <v>485</v>
      </c>
      <c r="C7" s="1" t="s">
        <v>32</v>
      </c>
      <c r="D7" s="1" t="s">
        <v>459</v>
      </c>
      <c r="E7" s="1" t="s">
        <v>33</v>
      </c>
      <c r="F7" s="1" t="s">
        <v>486</v>
      </c>
      <c r="G7" s="1" t="s">
        <v>37</v>
      </c>
      <c r="H7" s="1">
        <v>28797</v>
      </c>
      <c r="I7" s="1" t="s">
        <v>487</v>
      </c>
      <c r="J7" s="3">
        <v>43101</v>
      </c>
      <c r="K7" s="3">
        <v>44166</v>
      </c>
      <c r="L7" s="1" t="s">
        <v>488</v>
      </c>
      <c r="M7" s="1">
        <v>15924018989</v>
      </c>
      <c r="N7" s="1" t="s">
        <v>489</v>
      </c>
      <c r="O7" s="1">
        <v>13957899170</v>
      </c>
      <c r="P7" s="1" t="s">
        <v>490</v>
      </c>
      <c r="Q7" s="1">
        <v>13857486137</v>
      </c>
      <c r="R7" s="1" t="s">
        <v>486</v>
      </c>
      <c r="S7" s="1" t="s">
        <v>491</v>
      </c>
    </row>
    <row r="8" spans="1:19">
      <c r="A8" s="1" t="s">
        <v>38</v>
      </c>
      <c r="B8" s="1" t="s">
        <v>492</v>
      </c>
      <c r="C8" s="1" t="s">
        <v>32</v>
      </c>
      <c r="D8" s="1" t="s">
        <v>459</v>
      </c>
      <c r="E8" s="1" t="s">
        <v>33</v>
      </c>
      <c r="F8" s="1" t="s">
        <v>486</v>
      </c>
      <c r="G8" s="1" t="s">
        <v>39</v>
      </c>
      <c r="H8" s="1">
        <v>39184</v>
      </c>
      <c r="I8" s="1" t="s">
        <v>493</v>
      </c>
      <c r="J8" s="3">
        <v>43101</v>
      </c>
      <c r="K8" s="3">
        <v>44166</v>
      </c>
      <c r="L8" s="1" t="s">
        <v>488</v>
      </c>
      <c r="M8" s="1">
        <v>15924018989</v>
      </c>
      <c r="N8" s="1" t="s">
        <v>489</v>
      </c>
      <c r="O8" s="1">
        <v>13957899170</v>
      </c>
      <c r="P8" s="1" t="s">
        <v>490</v>
      </c>
      <c r="Q8" s="1">
        <v>13857486137</v>
      </c>
      <c r="R8" s="1" t="s">
        <v>486</v>
      </c>
      <c r="S8" s="1" t="s">
        <v>491</v>
      </c>
    </row>
    <row r="9" spans="1:19">
      <c r="A9" s="1" t="s">
        <v>57</v>
      </c>
      <c r="B9" s="1" t="s">
        <v>494</v>
      </c>
      <c r="C9" s="1" t="s">
        <v>58</v>
      </c>
      <c r="D9" s="1" t="s">
        <v>459</v>
      </c>
      <c r="E9" s="1" t="s">
        <v>59</v>
      </c>
      <c r="F9" s="1" t="s">
        <v>495</v>
      </c>
      <c r="G9" s="1" t="s">
        <v>60</v>
      </c>
      <c r="H9" s="1">
        <v>5000</v>
      </c>
      <c r="I9" s="1" t="s">
        <v>496</v>
      </c>
      <c r="J9" s="3">
        <v>43800</v>
      </c>
      <c r="K9" s="3">
        <v>45261</v>
      </c>
      <c r="L9" s="1" t="s">
        <v>497</v>
      </c>
      <c r="M9" s="1">
        <v>13918096728</v>
      </c>
      <c r="N9" s="1" t="s">
        <v>498</v>
      </c>
      <c r="O9" s="1">
        <v>13605878121</v>
      </c>
      <c r="P9" s="1" t="s">
        <v>499</v>
      </c>
      <c r="Q9" s="1">
        <v>13706778208</v>
      </c>
      <c r="R9" s="1" t="s">
        <v>495</v>
      </c>
      <c r="S9" s="1" t="s">
        <v>471</v>
      </c>
    </row>
    <row r="10" spans="1:19">
      <c r="A10" s="1" t="s">
        <v>62</v>
      </c>
      <c r="B10" s="1" t="s">
        <v>500</v>
      </c>
      <c r="C10" s="1" t="s">
        <v>63</v>
      </c>
      <c r="D10" s="1" t="s">
        <v>459</v>
      </c>
      <c r="E10" s="1" t="s">
        <v>59</v>
      </c>
      <c r="F10" s="1" t="s">
        <v>501</v>
      </c>
      <c r="G10" s="1" t="s">
        <v>502</v>
      </c>
      <c r="H10" s="1">
        <v>3600</v>
      </c>
      <c r="I10" s="1" t="s">
        <v>503</v>
      </c>
      <c r="J10" s="3">
        <v>43525</v>
      </c>
      <c r="K10" s="3">
        <v>44593</v>
      </c>
      <c r="L10" s="1" t="s">
        <v>504</v>
      </c>
      <c r="M10" s="1">
        <v>15888787215</v>
      </c>
      <c r="N10" s="1" t="s">
        <v>505</v>
      </c>
      <c r="O10" s="1">
        <v>13858765568</v>
      </c>
      <c r="P10" s="1" t="s">
        <v>499</v>
      </c>
      <c r="Q10" s="1">
        <v>13706778208</v>
      </c>
      <c r="R10" s="1" t="s">
        <v>501</v>
      </c>
      <c r="S10" s="1" t="s">
        <v>461</v>
      </c>
    </row>
    <row r="11" spans="1:19">
      <c r="A11" s="1" t="s">
        <v>97</v>
      </c>
      <c r="B11" s="1" t="s">
        <v>506</v>
      </c>
      <c r="C11" s="1" t="s">
        <v>98</v>
      </c>
      <c r="D11" s="1" t="s">
        <v>459</v>
      </c>
      <c r="E11" s="1" t="s">
        <v>99</v>
      </c>
      <c r="F11" s="1" t="s">
        <v>99</v>
      </c>
      <c r="G11" s="1" t="s">
        <v>339</v>
      </c>
      <c r="H11" s="1">
        <v>73435.5</v>
      </c>
      <c r="I11" s="1" t="s">
        <v>507</v>
      </c>
      <c r="J11" s="3">
        <v>43313</v>
      </c>
      <c r="K11" s="3">
        <v>44013</v>
      </c>
      <c r="L11" s="1" t="s">
        <v>508</v>
      </c>
      <c r="M11" s="1">
        <v>18817581359</v>
      </c>
      <c r="N11" s="1" t="s">
        <v>509</v>
      </c>
      <c r="O11" s="1">
        <v>13567323973</v>
      </c>
      <c r="P11" s="1" t="s">
        <v>509</v>
      </c>
      <c r="Q11" s="1">
        <v>13567323973</v>
      </c>
      <c r="R11" s="1" t="s">
        <v>99</v>
      </c>
      <c r="S11" s="1" t="s">
        <v>510</v>
      </c>
    </row>
    <row r="12" spans="1:19">
      <c r="A12" s="1" t="s">
        <v>101</v>
      </c>
      <c r="B12" s="1" t="s">
        <v>511</v>
      </c>
      <c r="C12" s="1" t="s">
        <v>102</v>
      </c>
      <c r="D12" s="1" t="s">
        <v>459</v>
      </c>
      <c r="E12" s="1" t="s">
        <v>99</v>
      </c>
      <c r="F12" s="1" t="s">
        <v>512</v>
      </c>
      <c r="G12" s="1" t="s">
        <v>342</v>
      </c>
      <c r="H12" s="1">
        <v>10000</v>
      </c>
      <c r="I12" s="1" t="s">
        <v>513</v>
      </c>
      <c r="J12" s="3">
        <v>43070</v>
      </c>
      <c r="K12" s="3">
        <v>43800</v>
      </c>
      <c r="L12" s="1" t="s">
        <v>514</v>
      </c>
      <c r="M12" s="1">
        <v>13957310091</v>
      </c>
      <c r="N12" s="1" t="s">
        <v>515</v>
      </c>
      <c r="O12" s="1">
        <v>15157378010</v>
      </c>
      <c r="P12" s="1" t="s">
        <v>509</v>
      </c>
      <c r="Q12" s="1">
        <v>13567323973</v>
      </c>
      <c r="R12" s="1" t="s">
        <v>512</v>
      </c>
      <c r="S12" s="1" t="s">
        <v>471</v>
      </c>
    </row>
    <row r="13" spans="1:19">
      <c r="A13" s="1" t="s">
        <v>104</v>
      </c>
      <c r="B13" s="1" t="s">
        <v>516</v>
      </c>
      <c r="C13" s="1" t="s">
        <v>105</v>
      </c>
      <c r="D13" s="1" t="s">
        <v>459</v>
      </c>
      <c r="E13" s="1" t="s">
        <v>99</v>
      </c>
      <c r="F13" s="1" t="s">
        <v>517</v>
      </c>
      <c r="G13" s="1" t="s">
        <v>518</v>
      </c>
      <c r="H13" s="1">
        <v>11000</v>
      </c>
      <c r="I13" s="1" t="s">
        <v>519</v>
      </c>
      <c r="J13" s="3">
        <v>42736</v>
      </c>
      <c r="K13" s="3">
        <v>44166</v>
      </c>
      <c r="L13" s="1" t="s">
        <v>520</v>
      </c>
      <c r="M13" s="1">
        <v>13761335323</v>
      </c>
      <c r="N13" s="1" t="s">
        <v>521</v>
      </c>
      <c r="O13" s="1">
        <v>15167314510</v>
      </c>
      <c r="P13" s="1" t="s">
        <v>509</v>
      </c>
      <c r="Q13" s="1">
        <v>13567323973</v>
      </c>
      <c r="R13" s="1" t="s">
        <v>517</v>
      </c>
      <c r="S13" s="1" t="s">
        <v>471</v>
      </c>
    </row>
    <row r="14" spans="1:19">
      <c r="A14" s="1" t="s">
        <v>107</v>
      </c>
      <c r="B14" s="1" t="s">
        <v>522</v>
      </c>
      <c r="C14" s="1" t="s">
        <v>108</v>
      </c>
      <c r="D14" s="1" t="s">
        <v>459</v>
      </c>
      <c r="E14" s="1" t="s">
        <v>99</v>
      </c>
      <c r="F14" s="1" t="s">
        <v>517</v>
      </c>
      <c r="G14" s="1" t="s">
        <v>523</v>
      </c>
      <c r="H14" s="1">
        <v>2700</v>
      </c>
      <c r="I14" s="1" t="s">
        <v>524</v>
      </c>
      <c r="J14" s="3">
        <v>43497</v>
      </c>
      <c r="K14" s="3">
        <v>44378</v>
      </c>
      <c r="L14" s="1" t="s">
        <v>525</v>
      </c>
      <c r="M14" s="1">
        <v>18521578637</v>
      </c>
      <c r="N14" s="1" t="s">
        <v>521</v>
      </c>
      <c r="O14" s="1">
        <v>15167314510</v>
      </c>
      <c r="P14" s="1" t="s">
        <v>509</v>
      </c>
      <c r="Q14" s="1">
        <v>13567323973</v>
      </c>
      <c r="R14" s="1" t="s">
        <v>517</v>
      </c>
      <c r="S14" s="1" t="s">
        <v>461</v>
      </c>
    </row>
    <row r="15" spans="1:19">
      <c r="A15" s="1" t="s">
        <v>347</v>
      </c>
      <c r="B15" s="1" t="s">
        <v>526</v>
      </c>
      <c r="C15" s="1" t="s">
        <v>901</v>
      </c>
      <c r="D15" s="1" t="s">
        <v>459</v>
      </c>
      <c r="E15" s="1" t="s">
        <v>99</v>
      </c>
      <c r="F15" s="1" t="s">
        <v>517</v>
      </c>
      <c r="G15" s="1" t="s">
        <v>348</v>
      </c>
      <c r="H15" s="1">
        <v>1508</v>
      </c>
      <c r="I15" s="1" t="s">
        <v>527</v>
      </c>
      <c r="J15" s="3">
        <v>43101</v>
      </c>
      <c r="K15" s="3">
        <v>45261</v>
      </c>
      <c r="L15" s="1" t="s">
        <v>528</v>
      </c>
      <c r="M15" s="1">
        <v>13511326073</v>
      </c>
      <c r="N15" s="1" t="s">
        <v>521</v>
      </c>
      <c r="O15" s="1">
        <v>15167314510</v>
      </c>
      <c r="P15" s="1" t="s">
        <v>509</v>
      </c>
      <c r="Q15" s="1">
        <v>13567323973</v>
      </c>
      <c r="R15" s="1" t="s">
        <v>517</v>
      </c>
      <c r="S15" s="1" t="s">
        <v>461</v>
      </c>
    </row>
    <row r="16" spans="1:19">
      <c r="A16" s="1" t="s">
        <v>110</v>
      </c>
      <c r="B16" s="1" t="s">
        <v>529</v>
      </c>
      <c r="C16" s="1" t="s">
        <v>111</v>
      </c>
      <c r="D16" s="1" t="s">
        <v>459</v>
      </c>
      <c r="E16" s="1" t="s">
        <v>99</v>
      </c>
      <c r="F16" s="1" t="s">
        <v>517</v>
      </c>
      <c r="G16" s="1" t="s">
        <v>349</v>
      </c>
      <c r="H16" s="1">
        <v>150</v>
      </c>
      <c r="I16" s="1" t="s">
        <v>530</v>
      </c>
      <c r="J16" s="3">
        <v>43647</v>
      </c>
      <c r="K16" s="3">
        <v>44378</v>
      </c>
      <c r="L16" s="1" t="s">
        <v>531</v>
      </c>
      <c r="M16" s="1">
        <v>13456261604</v>
      </c>
      <c r="N16" s="1" t="s">
        <v>521</v>
      </c>
      <c r="O16" s="1">
        <v>15167314510</v>
      </c>
      <c r="P16" s="1" t="s">
        <v>509</v>
      </c>
      <c r="Q16" s="1">
        <v>13567323973</v>
      </c>
      <c r="R16" s="1" t="s">
        <v>517</v>
      </c>
      <c r="S16" s="1" t="s">
        <v>461</v>
      </c>
    </row>
    <row r="17" spans="1:19">
      <c r="A17" s="1" t="s">
        <v>113</v>
      </c>
      <c r="B17" s="1" t="s">
        <v>532</v>
      </c>
      <c r="C17" s="1" t="s">
        <v>114</v>
      </c>
      <c r="D17" s="1" t="s">
        <v>459</v>
      </c>
      <c r="E17" s="1" t="s">
        <v>99</v>
      </c>
      <c r="F17" s="1" t="s">
        <v>517</v>
      </c>
      <c r="G17" s="1" t="s">
        <v>533</v>
      </c>
      <c r="H17" s="1">
        <v>15000</v>
      </c>
      <c r="I17" s="1" t="s">
        <v>534</v>
      </c>
      <c r="J17" s="3">
        <v>43983</v>
      </c>
      <c r="K17" s="3">
        <v>43800</v>
      </c>
      <c r="L17" s="1" t="s">
        <v>535</v>
      </c>
      <c r="M17" s="1">
        <v>15057132017</v>
      </c>
      <c r="N17" s="1" t="s">
        <v>521</v>
      </c>
      <c r="O17" s="1">
        <v>15167314510</v>
      </c>
      <c r="P17" s="1" t="s">
        <v>509</v>
      </c>
      <c r="Q17" s="1">
        <v>13567323973</v>
      </c>
      <c r="R17" s="1" t="s">
        <v>517</v>
      </c>
      <c r="S17" s="1" t="s">
        <v>471</v>
      </c>
    </row>
    <row r="18" spans="1:19">
      <c r="A18" s="1" t="s">
        <v>117</v>
      </c>
      <c r="B18" s="1" t="s">
        <v>536</v>
      </c>
      <c r="C18" s="1" t="s">
        <v>118</v>
      </c>
      <c r="D18" s="1" t="s">
        <v>459</v>
      </c>
      <c r="E18" s="1" t="s">
        <v>99</v>
      </c>
      <c r="F18" s="1" t="s">
        <v>537</v>
      </c>
      <c r="G18" s="1" t="s">
        <v>119</v>
      </c>
      <c r="H18" s="1">
        <v>8000</v>
      </c>
      <c r="I18" s="1" t="s">
        <v>538</v>
      </c>
      <c r="J18" s="3">
        <v>43374</v>
      </c>
      <c r="K18" s="3">
        <v>44105</v>
      </c>
      <c r="L18" s="1" t="s">
        <v>539</v>
      </c>
      <c r="M18" s="1">
        <v>13757331236</v>
      </c>
      <c r="N18" s="1" t="s">
        <v>540</v>
      </c>
      <c r="O18" s="1">
        <v>13586300271</v>
      </c>
      <c r="P18" s="1" t="s">
        <v>509</v>
      </c>
      <c r="Q18" s="1">
        <v>13567323973</v>
      </c>
      <c r="R18" s="1" t="s">
        <v>537</v>
      </c>
      <c r="S18" s="1" t="s">
        <v>471</v>
      </c>
    </row>
    <row r="19" spans="1:19">
      <c r="A19" s="1" t="s">
        <v>120</v>
      </c>
      <c r="B19" s="1" t="s">
        <v>541</v>
      </c>
      <c r="C19" s="1" t="s">
        <v>121</v>
      </c>
      <c r="D19" s="1" t="s">
        <v>459</v>
      </c>
      <c r="E19" s="1" t="s">
        <v>99</v>
      </c>
      <c r="F19" s="1" t="s">
        <v>537</v>
      </c>
      <c r="G19" s="1" t="s">
        <v>122</v>
      </c>
      <c r="H19" s="1">
        <v>10000</v>
      </c>
      <c r="I19" s="1" t="s">
        <v>542</v>
      </c>
      <c r="J19" s="3">
        <v>43101</v>
      </c>
      <c r="K19" s="3">
        <v>44166</v>
      </c>
      <c r="L19" s="1" t="s">
        <v>543</v>
      </c>
      <c r="M19" s="1">
        <v>18651000712</v>
      </c>
      <c r="N19" s="1" t="s">
        <v>540</v>
      </c>
      <c r="O19" s="1">
        <v>13586300271</v>
      </c>
      <c r="P19" s="1" t="s">
        <v>509</v>
      </c>
      <c r="Q19" s="1">
        <v>13567323973</v>
      </c>
      <c r="R19" s="1" t="s">
        <v>537</v>
      </c>
      <c r="S19" s="1" t="s">
        <v>471</v>
      </c>
    </row>
    <row r="20" spans="1:19">
      <c r="A20" s="1" t="s">
        <v>123</v>
      </c>
      <c r="B20" s="1" t="s">
        <v>544</v>
      </c>
      <c r="C20" s="1" t="s">
        <v>124</v>
      </c>
      <c r="D20" s="1" t="s">
        <v>459</v>
      </c>
      <c r="E20" s="1" t="s">
        <v>99</v>
      </c>
      <c r="F20" s="1" t="s">
        <v>545</v>
      </c>
      <c r="G20" s="1" t="s">
        <v>546</v>
      </c>
      <c r="H20" s="1">
        <v>22000</v>
      </c>
      <c r="I20" s="1" t="s">
        <v>547</v>
      </c>
      <c r="J20" s="3">
        <v>43101</v>
      </c>
      <c r="K20" s="3">
        <v>44166</v>
      </c>
      <c r="L20" s="1" t="s">
        <v>548</v>
      </c>
      <c r="M20" s="1">
        <v>18868394168</v>
      </c>
      <c r="N20" s="1" t="s">
        <v>549</v>
      </c>
      <c r="O20" s="1">
        <v>15858328098</v>
      </c>
      <c r="P20" s="1" t="s">
        <v>509</v>
      </c>
      <c r="Q20" s="1">
        <v>13567323973</v>
      </c>
      <c r="R20" s="1" t="s">
        <v>545</v>
      </c>
      <c r="S20" s="1" t="s">
        <v>471</v>
      </c>
    </row>
    <row r="21" spans="1:19">
      <c r="A21" s="1" t="s">
        <v>126</v>
      </c>
      <c r="B21" s="1" t="s">
        <v>550</v>
      </c>
      <c r="C21" s="1" t="s">
        <v>127</v>
      </c>
      <c r="D21" s="1" t="s">
        <v>551</v>
      </c>
      <c r="E21" s="1" t="s">
        <v>99</v>
      </c>
      <c r="F21" s="1" t="s">
        <v>552</v>
      </c>
      <c r="G21" s="1" t="s">
        <v>355</v>
      </c>
      <c r="H21" s="1">
        <v>10000</v>
      </c>
      <c r="I21" s="1" t="s">
        <v>553</v>
      </c>
      <c r="J21" s="3">
        <v>43101</v>
      </c>
      <c r="K21" s="3">
        <v>44166</v>
      </c>
      <c r="L21" s="1" t="s">
        <v>554</v>
      </c>
      <c r="M21" s="1">
        <v>18657500509</v>
      </c>
      <c r="N21" s="1" t="s">
        <v>555</v>
      </c>
      <c r="O21" s="1">
        <v>15906733583</v>
      </c>
      <c r="P21" s="1" t="s">
        <v>509</v>
      </c>
      <c r="Q21" s="1">
        <v>13567323973</v>
      </c>
      <c r="R21" s="1" t="s">
        <v>552</v>
      </c>
      <c r="S21" s="1" t="s">
        <v>471</v>
      </c>
    </row>
    <row r="22" spans="1:19">
      <c r="A22" s="1" t="s">
        <v>129</v>
      </c>
      <c r="B22" s="1" t="s">
        <v>556</v>
      </c>
      <c r="C22" s="1" t="s">
        <v>130</v>
      </c>
      <c r="D22" s="1" t="s">
        <v>459</v>
      </c>
      <c r="E22" s="1" t="s">
        <v>99</v>
      </c>
      <c r="F22" s="1" t="s">
        <v>552</v>
      </c>
      <c r="G22" s="1" t="s">
        <v>356</v>
      </c>
      <c r="H22" s="1">
        <v>30000</v>
      </c>
      <c r="I22" s="1" t="s">
        <v>557</v>
      </c>
      <c r="J22" s="3">
        <v>43101</v>
      </c>
      <c r="K22" s="3">
        <v>44166</v>
      </c>
      <c r="L22" s="1" t="s">
        <v>558</v>
      </c>
      <c r="M22" s="1">
        <v>13736857140</v>
      </c>
      <c r="N22" s="1" t="s">
        <v>555</v>
      </c>
      <c r="O22" s="1">
        <v>15906733583</v>
      </c>
      <c r="P22" s="1" t="s">
        <v>509</v>
      </c>
      <c r="Q22" s="1">
        <v>13567323973</v>
      </c>
      <c r="R22" s="1" t="s">
        <v>552</v>
      </c>
      <c r="S22" s="1" t="s">
        <v>471</v>
      </c>
    </row>
    <row r="23" spans="1:19">
      <c r="A23" s="1" t="s">
        <v>132</v>
      </c>
      <c r="B23" s="1" t="s">
        <v>559</v>
      </c>
      <c r="C23" s="1" t="s">
        <v>133</v>
      </c>
      <c r="D23" s="1" t="s">
        <v>459</v>
      </c>
      <c r="E23" s="1" t="s">
        <v>99</v>
      </c>
      <c r="F23" s="1" t="s">
        <v>560</v>
      </c>
      <c r="G23" s="1" t="s">
        <v>134</v>
      </c>
      <c r="H23" s="1">
        <v>10000</v>
      </c>
      <c r="I23" s="1" t="s">
        <v>561</v>
      </c>
      <c r="J23" s="3">
        <v>43101</v>
      </c>
      <c r="K23" s="3">
        <v>43800</v>
      </c>
      <c r="L23" s="1" t="s">
        <v>562</v>
      </c>
      <c r="M23" s="1">
        <v>13750777619</v>
      </c>
      <c r="N23" s="1" t="s">
        <v>563</v>
      </c>
      <c r="O23" s="1">
        <v>13511330802</v>
      </c>
      <c r="P23" s="1" t="s">
        <v>509</v>
      </c>
      <c r="Q23" s="1">
        <v>13567323973</v>
      </c>
      <c r="R23" s="1" t="s">
        <v>560</v>
      </c>
      <c r="S23" s="1" t="s">
        <v>491</v>
      </c>
    </row>
    <row r="24" spans="1:19">
      <c r="A24" s="1" t="s">
        <v>135</v>
      </c>
      <c r="B24" s="1" t="s">
        <v>564</v>
      </c>
      <c r="C24" s="1" t="s">
        <v>98</v>
      </c>
      <c r="D24" s="1" t="s">
        <v>459</v>
      </c>
      <c r="E24" s="1" t="s">
        <v>99</v>
      </c>
      <c r="F24" s="1" t="s">
        <v>560</v>
      </c>
      <c r="G24" s="1" t="s">
        <v>357</v>
      </c>
      <c r="H24" s="1">
        <v>21800</v>
      </c>
      <c r="I24" s="1" t="s">
        <v>565</v>
      </c>
      <c r="J24" s="3">
        <v>43101</v>
      </c>
      <c r="K24" s="3">
        <v>43800</v>
      </c>
      <c r="L24" s="1" t="s">
        <v>508</v>
      </c>
      <c r="M24" s="1">
        <v>18817581359</v>
      </c>
      <c r="N24" s="1" t="s">
        <v>563</v>
      </c>
      <c r="O24" s="1">
        <v>13511330802</v>
      </c>
      <c r="P24" s="1" t="s">
        <v>509</v>
      </c>
      <c r="Q24" s="1">
        <v>13567323973</v>
      </c>
      <c r="R24" s="1" t="s">
        <v>560</v>
      </c>
      <c r="S24" s="1" t="s">
        <v>491</v>
      </c>
    </row>
    <row r="25" spans="1:19">
      <c r="A25" s="1" t="s">
        <v>137</v>
      </c>
      <c r="B25" s="1" t="s">
        <v>566</v>
      </c>
      <c r="C25" s="1" t="s">
        <v>138</v>
      </c>
      <c r="D25" s="1" t="s">
        <v>459</v>
      </c>
      <c r="E25" s="1" t="s">
        <v>99</v>
      </c>
      <c r="F25" s="1" t="s">
        <v>560</v>
      </c>
      <c r="G25" s="1" t="s">
        <v>358</v>
      </c>
      <c r="H25" s="1">
        <v>30000</v>
      </c>
      <c r="I25" s="1" t="s">
        <v>567</v>
      </c>
      <c r="J25" s="3">
        <v>43800</v>
      </c>
      <c r="K25" s="3">
        <v>44166</v>
      </c>
      <c r="L25" s="1" t="s">
        <v>568</v>
      </c>
      <c r="M25" s="1">
        <v>18621996076</v>
      </c>
      <c r="N25" s="1" t="s">
        <v>563</v>
      </c>
      <c r="O25" s="1">
        <v>13511330802</v>
      </c>
      <c r="P25" s="1" t="s">
        <v>509</v>
      </c>
      <c r="Q25" s="1">
        <v>13567323973</v>
      </c>
      <c r="R25" s="1" t="s">
        <v>560</v>
      </c>
      <c r="S25" s="1" t="s">
        <v>491</v>
      </c>
    </row>
    <row r="26" spans="1:19">
      <c r="A26" s="1" t="s">
        <v>65</v>
      </c>
      <c r="B26" s="1" t="s">
        <v>569</v>
      </c>
      <c r="C26" s="1" t="s">
        <v>66</v>
      </c>
      <c r="D26" s="1" t="s">
        <v>459</v>
      </c>
      <c r="E26" s="1" t="s">
        <v>67</v>
      </c>
      <c r="F26" s="1" t="s">
        <v>570</v>
      </c>
      <c r="G26" s="1" t="s">
        <v>571</v>
      </c>
      <c r="H26" s="1">
        <v>13600</v>
      </c>
      <c r="I26" s="1" t="s">
        <v>572</v>
      </c>
      <c r="J26" s="3">
        <v>43586</v>
      </c>
      <c r="K26" s="3">
        <v>43952</v>
      </c>
      <c r="L26" s="1" t="s">
        <v>573</v>
      </c>
      <c r="M26" s="1">
        <v>13587291008</v>
      </c>
      <c r="N26" s="1" t="s">
        <v>574</v>
      </c>
      <c r="O26" s="1">
        <v>15968207820</v>
      </c>
      <c r="P26" s="1" t="s">
        <v>575</v>
      </c>
      <c r="Q26" s="1">
        <v>13867269140</v>
      </c>
      <c r="R26" s="1" t="s">
        <v>570</v>
      </c>
      <c r="S26" s="1" t="s">
        <v>461</v>
      </c>
    </row>
    <row r="27" spans="1:19">
      <c r="A27" s="1" t="s">
        <v>70</v>
      </c>
      <c r="B27" s="1" t="s">
        <v>576</v>
      </c>
      <c r="C27" s="1" t="s">
        <v>71</v>
      </c>
      <c r="D27" s="1" t="s">
        <v>459</v>
      </c>
      <c r="E27" s="1" t="s">
        <v>67</v>
      </c>
      <c r="F27" s="1" t="s">
        <v>570</v>
      </c>
      <c r="G27" s="1" t="s">
        <v>577</v>
      </c>
      <c r="H27" s="1">
        <v>1470</v>
      </c>
      <c r="I27" s="1" t="s">
        <v>578</v>
      </c>
      <c r="J27" s="3">
        <v>43647</v>
      </c>
      <c r="K27" s="3">
        <v>44287</v>
      </c>
      <c r="L27" s="1" t="s">
        <v>579</v>
      </c>
      <c r="M27" s="1">
        <v>18906417778</v>
      </c>
      <c r="N27" s="1" t="s">
        <v>574</v>
      </c>
      <c r="O27" s="1">
        <v>15968207820</v>
      </c>
      <c r="P27" s="1" t="s">
        <v>575</v>
      </c>
      <c r="Q27" s="1">
        <v>13867269140</v>
      </c>
      <c r="R27" s="1" t="s">
        <v>570</v>
      </c>
      <c r="S27" s="1" t="s">
        <v>461</v>
      </c>
    </row>
    <row r="28" spans="1:19">
      <c r="A28" s="1" t="s">
        <v>73</v>
      </c>
      <c r="B28" s="1" t="s">
        <v>580</v>
      </c>
      <c r="C28" s="1" t="s">
        <v>74</v>
      </c>
      <c r="D28" s="1" t="s">
        <v>459</v>
      </c>
      <c r="E28" s="1" t="s">
        <v>67</v>
      </c>
      <c r="F28" s="1" t="s">
        <v>581</v>
      </c>
      <c r="G28" s="1" t="s">
        <v>362</v>
      </c>
      <c r="H28" s="1">
        <v>5000</v>
      </c>
      <c r="I28" s="1" t="s">
        <v>582</v>
      </c>
      <c r="J28" s="3">
        <v>42736</v>
      </c>
      <c r="K28" s="3">
        <v>43800</v>
      </c>
      <c r="L28" s="1" t="s">
        <v>583</v>
      </c>
      <c r="M28" s="1">
        <v>13665724044</v>
      </c>
      <c r="N28" s="1" t="s">
        <v>584</v>
      </c>
      <c r="O28" s="1">
        <v>15968265326</v>
      </c>
      <c r="P28" s="1" t="s">
        <v>575</v>
      </c>
      <c r="Q28" s="1">
        <v>13867269140</v>
      </c>
      <c r="R28" s="1" t="s">
        <v>581</v>
      </c>
      <c r="S28" s="1" t="s">
        <v>510</v>
      </c>
    </row>
    <row r="29" spans="1:19">
      <c r="A29" s="1" t="s">
        <v>77</v>
      </c>
      <c r="B29" s="1" t="s">
        <v>585</v>
      </c>
      <c r="C29" s="1" t="s">
        <v>78</v>
      </c>
      <c r="D29" s="1" t="s">
        <v>459</v>
      </c>
      <c r="E29" s="1" t="s">
        <v>67</v>
      </c>
      <c r="F29" s="1" t="s">
        <v>581</v>
      </c>
      <c r="G29" s="1" t="s">
        <v>586</v>
      </c>
      <c r="H29" s="1">
        <v>10000</v>
      </c>
      <c r="I29" s="1" t="s">
        <v>587</v>
      </c>
      <c r="J29" s="3">
        <v>42736</v>
      </c>
      <c r="K29" s="3">
        <v>43800</v>
      </c>
      <c r="L29" s="1" t="s">
        <v>588</v>
      </c>
      <c r="M29" s="1">
        <v>18768367037</v>
      </c>
      <c r="N29" s="1" t="s">
        <v>584</v>
      </c>
      <c r="O29" s="1">
        <v>15968265326</v>
      </c>
      <c r="P29" s="1" t="s">
        <v>575</v>
      </c>
      <c r="Q29" s="1">
        <v>13867269140</v>
      </c>
      <c r="R29" s="1" t="s">
        <v>581</v>
      </c>
      <c r="S29" s="1" t="s">
        <v>510</v>
      </c>
    </row>
    <row r="30" spans="1:19">
      <c r="A30" s="1" t="s">
        <v>80</v>
      </c>
      <c r="B30" s="1" t="s">
        <v>589</v>
      </c>
      <c r="C30" s="1" t="s">
        <v>81</v>
      </c>
      <c r="D30" s="1" t="s">
        <v>459</v>
      </c>
      <c r="E30" s="1" t="s">
        <v>67</v>
      </c>
      <c r="F30" s="1" t="s">
        <v>581</v>
      </c>
      <c r="G30" s="1" t="s">
        <v>364</v>
      </c>
      <c r="H30" s="1">
        <v>10000</v>
      </c>
      <c r="I30" s="1" t="s">
        <v>590</v>
      </c>
      <c r="J30" s="3">
        <v>43617</v>
      </c>
      <c r="K30" s="3">
        <v>43800</v>
      </c>
      <c r="L30" s="1" t="s">
        <v>591</v>
      </c>
      <c r="M30" s="1">
        <v>13655827459</v>
      </c>
      <c r="N30" s="1" t="s">
        <v>584</v>
      </c>
      <c r="O30" s="1">
        <v>15968265326</v>
      </c>
      <c r="P30" s="1" t="s">
        <v>575</v>
      </c>
      <c r="Q30" s="1">
        <v>13867269140</v>
      </c>
      <c r="R30" s="1" t="s">
        <v>581</v>
      </c>
      <c r="S30" s="1" t="s">
        <v>510</v>
      </c>
    </row>
    <row r="31" spans="1:19">
      <c r="A31" s="1" t="s">
        <v>84</v>
      </c>
      <c r="B31" s="1" t="s">
        <v>592</v>
      </c>
      <c r="C31" s="1" t="s">
        <v>85</v>
      </c>
      <c r="D31" s="1" t="s">
        <v>459</v>
      </c>
      <c r="E31" s="1" t="s">
        <v>67</v>
      </c>
      <c r="F31" s="1" t="s">
        <v>581</v>
      </c>
      <c r="G31" s="1" t="s">
        <v>593</v>
      </c>
      <c r="H31" s="1">
        <v>15000</v>
      </c>
      <c r="I31" s="1" t="s">
        <v>594</v>
      </c>
      <c r="J31" s="3">
        <v>43344</v>
      </c>
      <c r="K31" s="3">
        <v>44075</v>
      </c>
      <c r="L31" s="1" t="s">
        <v>595</v>
      </c>
      <c r="M31" s="1">
        <v>13906723925</v>
      </c>
      <c r="N31" s="1" t="s">
        <v>584</v>
      </c>
      <c r="O31" s="1">
        <v>15968265326</v>
      </c>
      <c r="P31" s="1" t="s">
        <v>575</v>
      </c>
      <c r="Q31" s="1">
        <v>13867269140</v>
      </c>
      <c r="R31" s="1" t="s">
        <v>581</v>
      </c>
      <c r="S31" s="1" t="s">
        <v>461</v>
      </c>
    </row>
    <row r="32" spans="1:19">
      <c r="A32" s="1" t="s">
        <v>87</v>
      </c>
      <c r="B32" s="1" t="s">
        <v>596</v>
      </c>
      <c r="C32" s="1" t="s">
        <v>88</v>
      </c>
      <c r="D32" s="1" t="s">
        <v>459</v>
      </c>
      <c r="E32" s="1" t="s">
        <v>67</v>
      </c>
      <c r="F32" s="1" t="s">
        <v>597</v>
      </c>
      <c r="G32" s="1" t="s">
        <v>368</v>
      </c>
      <c r="H32" s="1">
        <v>24000</v>
      </c>
      <c r="I32" s="1" t="s">
        <v>572</v>
      </c>
      <c r="J32" s="3">
        <v>43617</v>
      </c>
      <c r="K32" s="3">
        <v>44531</v>
      </c>
      <c r="L32" s="1" t="s">
        <v>598</v>
      </c>
      <c r="M32" s="1">
        <v>13989310526</v>
      </c>
      <c r="N32" s="1" t="s">
        <v>599</v>
      </c>
      <c r="O32" s="1">
        <v>13868251906</v>
      </c>
      <c r="P32" s="1" t="s">
        <v>575</v>
      </c>
      <c r="Q32" s="1">
        <v>13867269140</v>
      </c>
      <c r="R32" s="1" t="s">
        <v>597</v>
      </c>
      <c r="S32" s="1" t="s">
        <v>471</v>
      </c>
    </row>
    <row r="33" spans="1:19">
      <c r="A33" s="1" t="s">
        <v>90</v>
      </c>
      <c r="B33" s="1" t="s">
        <v>600</v>
      </c>
      <c r="C33" s="1" t="s">
        <v>91</v>
      </c>
      <c r="D33" s="1" t="s">
        <v>459</v>
      </c>
      <c r="E33" s="1" t="s">
        <v>67</v>
      </c>
      <c r="F33" s="1" t="s">
        <v>597</v>
      </c>
      <c r="G33" s="1" t="s">
        <v>369</v>
      </c>
      <c r="H33" s="1">
        <v>10000</v>
      </c>
      <c r="I33" s="1" t="s">
        <v>601</v>
      </c>
      <c r="J33" s="3">
        <v>43160</v>
      </c>
      <c r="K33" s="3">
        <v>43525</v>
      </c>
      <c r="L33" s="1" t="s">
        <v>602</v>
      </c>
      <c r="M33" s="1">
        <v>13606547241</v>
      </c>
      <c r="N33" s="1" t="s">
        <v>599</v>
      </c>
      <c r="O33" s="1">
        <v>13868251906</v>
      </c>
      <c r="P33" s="1" t="s">
        <v>575</v>
      </c>
      <c r="Q33" s="1">
        <v>13867269140</v>
      </c>
      <c r="R33" s="1" t="s">
        <v>597</v>
      </c>
      <c r="S33" s="1" t="s">
        <v>471</v>
      </c>
    </row>
    <row r="34" spans="1:19">
      <c r="A34" s="1" t="s">
        <v>371</v>
      </c>
      <c r="B34" s="1" t="s">
        <v>603</v>
      </c>
      <c r="C34" s="1" t="s">
        <v>95</v>
      </c>
      <c r="D34" s="1" t="s">
        <v>459</v>
      </c>
      <c r="E34" s="1" t="s">
        <v>67</v>
      </c>
      <c r="F34" s="1" t="s">
        <v>604</v>
      </c>
      <c r="G34" s="1" t="s">
        <v>96</v>
      </c>
      <c r="H34" s="1">
        <v>10000</v>
      </c>
      <c r="I34" s="1" t="s">
        <v>605</v>
      </c>
      <c r="J34" s="3">
        <v>42339</v>
      </c>
      <c r="K34" s="3">
        <v>43435</v>
      </c>
      <c r="L34" s="1" t="s">
        <v>606</v>
      </c>
      <c r="M34" s="1">
        <v>15067231517</v>
      </c>
      <c r="N34" s="1" t="s">
        <v>607</v>
      </c>
      <c r="O34" s="1">
        <v>15715896820</v>
      </c>
      <c r="P34" s="1" t="s">
        <v>575</v>
      </c>
      <c r="Q34" s="1">
        <v>13867269140</v>
      </c>
      <c r="R34" s="1" t="s">
        <v>604</v>
      </c>
      <c r="S34" s="1" t="s">
        <v>471</v>
      </c>
    </row>
    <row r="35" spans="1:19">
      <c r="A35" s="1" t="s">
        <v>140</v>
      </c>
      <c r="B35" s="1" t="s">
        <v>608</v>
      </c>
      <c r="C35" s="1" t="s">
        <v>141</v>
      </c>
      <c r="D35" s="1" t="s">
        <v>459</v>
      </c>
      <c r="E35" s="1" t="s">
        <v>142</v>
      </c>
      <c r="F35" s="1" t="s">
        <v>609</v>
      </c>
      <c r="G35" s="1" t="s">
        <v>374</v>
      </c>
      <c r="H35" s="1">
        <v>24000</v>
      </c>
      <c r="I35" s="1" t="s">
        <v>610</v>
      </c>
      <c r="J35" s="3">
        <v>43101</v>
      </c>
      <c r="K35" s="3">
        <v>44166</v>
      </c>
      <c r="L35" s="1" t="s">
        <v>611</v>
      </c>
      <c r="M35" s="1">
        <v>13588551983</v>
      </c>
      <c r="N35" s="1" t="s">
        <v>612</v>
      </c>
      <c r="O35" s="1">
        <v>15968568835</v>
      </c>
      <c r="P35" s="1" t="s">
        <v>613</v>
      </c>
      <c r="Q35" s="1">
        <v>15221473072</v>
      </c>
      <c r="R35" s="1" t="s">
        <v>609</v>
      </c>
      <c r="S35" s="1" t="s">
        <v>471</v>
      </c>
    </row>
    <row r="36" spans="1:19">
      <c r="A36" s="1" t="s">
        <v>144</v>
      </c>
      <c r="B36" s="1" t="s">
        <v>614</v>
      </c>
      <c r="C36" s="1" t="s">
        <v>145</v>
      </c>
      <c r="D36" s="1" t="s">
        <v>459</v>
      </c>
      <c r="E36" s="1" t="s">
        <v>142</v>
      </c>
      <c r="F36" s="1" t="s">
        <v>609</v>
      </c>
      <c r="G36" s="1" t="s">
        <v>146</v>
      </c>
      <c r="H36" s="1">
        <v>58000</v>
      </c>
      <c r="I36" s="1" t="s">
        <v>615</v>
      </c>
      <c r="J36" s="3">
        <v>43525</v>
      </c>
      <c r="K36" s="3">
        <v>44256</v>
      </c>
      <c r="L36" s="1" t="s">
        <v>616</v>
      </c>
      <c r="M36" s="1">
        <v>13575576160</v>
      </c>
      <c r="N36" s="1" t="s">
        <v>612</v>
      </c>
      <c r="O36" s="1">
        <v>15968568835</v>
      </c>
      <c r="P36" s="1" t="s">
        <v>613</v>
      </c>
      <c r="Q36" s="1">
        <v>15221473072</v>
      </c>
      <c r="R36" s="1" t="s">
        <v>609</v>
      </c>
      <c r="S36" s="1" t="s">
        <v>471</v>
      </c>
    </row>
    <row r="37" spans="1:19">
      <c r="A37" s="1" t="s">
        <v>147</v>
      </c>
      <c r="B37" s="1" t="s">
        <v>617</v>
      </c>
      <c r="C37" s="1" t="s">
        <v>148</v>
      </c>
      <c r="D37" s="1" t="s">
        <v>459</v>
      </c>
      <c r="E37" s="1" t="s">
        <v>142</v>
      </c>
      <c r="F37" s="1" t="s">
        <v>618</v>
      </c>
      <c r="G37" s="1" t="s">
        <v>376</v>
      </c>
      <c r="H37" s="1">
        <v>12000</v>
      </c>
      <c r="I37" s="1" t="s">
        <v>619</v>
      </c>
      <c r="J37" s="3">
        <v>42736</v>
      </c>
      <c r="K37" s="3">
        <v>44166</v>
      </c>
      <c r="L37" s="1" t="s">
        <v>620</v>
      </c>
      <c r="M37" s="1">
        <v>17767174369</v>
      </c>
      <c r="N37" s="1" t="s">
        <v>621</v>
      </c>
      <c r="O37" s="1">
        <v>13758521141</v>
      </c>
      <c r="P37" s="1" t="s">
        <v>613</v>
      </c>
      <c r="Q37" s="1">
        <v>15221473072</v>
      </c>
      <c r="R37" s="1" t="s">
        <v>618</v>
      </c>
      <c r="S37" s="1" t="s">
        <v>471</v>
      </c>
    </row>
    <row r="38" spans="1:19">
      <c r="A38" s="1" t="s">
        <v>150</v>
      </c>
      <c r="B38" s="1" t="s">
        <v>622</v>
      </c>
      <c r="C38" s="1" t="s">
        <v>151</v>
      </c>
      <c r="D38" s="1" t="s">
        <v>459</v>
      </c>
      <c r="E38" s="1" t="s">
        <v>142</v>
      </c>
      <c r="F38" s="1" t="s">
        <v>623</v>
      </c>
      <c r="G38" s="1" t="s">
        <v>624</v>
      </c>
      <c r="H38" s="1">
        <v>3000</v>
      </c>
      <c r="I38" s="1" t="s">
        <v>625</v>
      </c>
      <c r="J38" s="3">
        <v>43709</v>
      </c>
      <c r="K38" s="3">
        <v>44896</v>
      </c>
      <c r="L38" s="1" t="s">
        <v>626</v>
      </c>
      <c r="M38" s="1">
        <v>18516138356</v>
      </c>
      <c r="N38" s="1" t="s">
        <v>613</v>
      </c>
      <c r="O38" s="1">
        <v>15221473072</v>
      </c>
      <c r="P38" s="1" t="s">
        <v>613</v>
      </c>
      <c r="Q38" s="1">
        <v>15221473072</v>
      </c>
      <c r="R38" s="1" t="s">
        <v>142</v>
      </c>
      <c r="S38" s="1" t="s">
        <v>461</v>
      </c>
    </row>
    <row r="39" spans="1:19">
      <c r="A39" s="1" t="s">
        <v>165</v>
      </c>
      <c r="B39" s="1" t="s">
        <v>627</v>
      </c>
      <c r="C39" s="1" t="s">
        <v>166</v>
      </c>
      <c r="D39" s="1" t="s">
        <v>459</v>
      </c>
      <c r="E39" s="1" t="s">
        <v>167</v>
      </c>
      <c r="F39" s="1" t="s">
        <v>167</v>
      </c>
      <c r="G39" s="1" t="s">
        <v>168</v>
      </c>
      <c r="H39" s="1">
        <v>48000</v>
      </c>
      <c r="I39" s="1" t="s">
        <v>168</v>
      </c>
      <c r="J39" s="3">
        <v>43800</v>
      </c>
      <c r="K39" s="3">
        <v>44531</v>
      </c>
      <c r="L39" s="1" t="s">
        <v>628</v>
      </c>
      <c r="M39" s="1">
        <v>13957903506</v>
      </c>
      <c r="N39" s="1" t="s">
        <v>629</v>
      </c>
      <c r="O39" s="1">
        <v>15067901697</v>
      </c>
      <c r="P39" s="1" t="s">
        <v>629</v>
      </c>
      <c r="Q39" s="1">
        <v>15067901697</v>
      </c>
      <c r="R39" s="1" t="s">
        <v>167</v>
      </c>
      <c r="S39" s="1" t="s">
        <v>510</v>
      </c>
    </row>
    <row r="40" spans="1:19">
      <c r="A40" s="1" t="s">
        <v>169</v>
      </c>
      <c r="B40" s="1" t="s">
        <v>630</v>
      </c>
      <c r="C40" s="1" t="s">
        <v>170</v>
      </c>
      <c r="D40" s="1" t="s">
        <v>459</v>
      </c>
      <c r="E40" s="1" t="s">
        <v>167</v>
      </c>
      <c r="F40" s="1" t="s">
        <v>631</v>
      </c>
      <c r="G40" s="1" t="s">
        <v>171</v>
      </c>
      <c r="H40" s="1">
        <v>35000</v>
      </c>
      <c r="I40" s="1" t="s">
        <v>632</v>
      </c>
      <c r="J40" s="3">
        <v>42005</v>
      </c>
      <c r="K40" s="3">
        <v>43070</v>
      </c>
      <c r="L40" s="1" t="s">
        <v>633</v>
      </c>
      <c r="M40" s="1">
        <v>13515796725</v>
      </c>
      <c r="N40" s="1" t="s">
        <v>634</v>
      </c>
      <c r="O40" s="1">
        <v>18806798991</v>
      </c>
      <c r="P40" s="1" t="s">
        <v>629</v>
      </c>
      <c r="Q40" s="1">
        <v>15067901697</v>
      </c>
      <c r="R40" s="1" t="s">
        <v>635</v>
      </c>
      <c r="S40" s="1" t="s">
        <v>461</v>
      </c>
    </row>
    <row r="41" spans="1:19">
      <c r="A41" s="1" t="s">
        <v>173</v>
      </c>
      <c r="B41" s="1" t="s">
        <v>636</v>
      </c>
      <c r="C41" s="1" t="s">
        <v>174</v>
      </c>
      <c r="D41" s="1" t="s">
        <v>459</v>
      </c>
      <c r="E41" s="1" t="s">
        <v>167</v>
      </c>
      <c r="F41" s="1" t="s">
        <v>631</v>
      </c>
      <c r="G41" s="1" t="s">
        <v>637</v>
      </c>
      <c r="H41" s="1">
        <v>202176</v>
      </c>
      <c r="I41" s="1" t="s">
        <v>638</v>
      </c>
      <c r="J41" s="3">
        <v>43466</v>
      </c>
      <c r="K41" s="3">
        <v>43497</v>
      </c>
      <c r="L41" s="1" t="s">
        <v>639</v>
      </c>
      <c r="M41" s="1">
        <v>18768175359</v>
      </c>
      <c r="N41" s="1" t="s">
        <v>640</v>
      </c>
      <c r="O41" s="1">
        <v>18395905023</v>
      </c>
      <c r="P41" s="1" t="s">
        <v>629</v>
      </c>
      <c r="Q41" s="1">
        <v>15067901697</v>
      </c>
      <c r="R41" s="1" t="s">
        <v>631</v>
      </c>
      <c r="S41" s="1" t="s">
        <v>471</v>
      </c>
    </row>
    <row r="42" spans="1:19">
      <c r="A42" s="1" t="s">
        <v>176</v>
      </c>
      <c r="B42" s="1" t="s">
        <v>641</v>
      </c>
      <c r="C42" s="1" t="s">
        <v>177</v>
      </c>
      <c r="D42" s="1" t="s">
        <v>459</v>
      </c>
      <c r="E42" s="1" t="s">
        <v>167</v>
      </c>
      <c r="F42" s="1" t="s">
        <v>631</v>
      </c>
      <c r="G42" s="1" t="s">
        <v>642</v>
      </c>
      <c r="H42" s="1">
        <v>7000</v>
      </c>
      <c r="I42" s="1" t="s">
        <v>643</v>
      </c>
      <c r="J42" s="3">
        <v>42370</v>
      </c>
      <c r="K42" s="3">
        <v>43435</v>
      </c>
      <c r="L42" s="1" t="s">
        <v>644</v>
      </c>
      <c r="M42" s="1">
        <v>13306505710</v>
      </c>
      <c r="N42" s="1" t="s">
        <v>634</v>
      </c>
      <c r="O42" s="1">
        <v>18806798991</v>
      </c>
      <c r="P42" s="1" t="s">
        <v>629</v>
      </c>
      <c r="Q42" s="1">
        <v>15067901697</v>
      </c>
      <c r="R42" s="1" t="s">
        <v>635</v>
      </c>
      <c r="S42" s="1" t="s">
        <v>461</v>
      </c>
    </row>
    <row r="43" spans="1:19">
      <c r="A43" s="1" t="s">
        <v>180</v>
      </c>
      <c r="B43" s="1" t="s">
        <v>645</v>
      </c>
      <c r="C43" s="1" t="s">
        <v>181</v>
      </c>
      <c r="D43" s="1" t="s">
        <v>459</v>
      </c>
      <c r="E43" s="1" t="s">
        <v>167</v>
      </c>
      <c r="F43" s="1" t="s">
        <v>646</v>
      </c>
      <c r="G43" s="1" t="s">
        <v>385</v>
      </c>
      <c r="H43" s="1">
        <v>2000</v>
      </c>
      <c r="I43" s="1" t="s">
        <v>647</v>
      </c>
      <c r="J43" s="3">
        <v>43466</v>
      </c>
      <c r="K43" s="3">
        <v>44166</v>
      </c>
      <c r="L43" s="1" t="s">
        <v>648</v>
      </c>
      <c r="M43" s="1">
        <v>13819920691</v>
      </c>
      <c r="N43" s="1" t="s">
        <v>649</v>
      </c>
      <c r="O43" s="1">
        <v>18395941206</v>
      </c>
      <c r="P43" s="1" t="s">
        <v>629</v>
      </c>
      <c r="Q43" s="1">
        <v>15067901697</v>
      </c>
      <c r="R43" s="1" t="s">
        <v>646</v>
      </c>
      <c r="S43" s="1" t="s">
        <v>471</v>
      </c>
    </row>
    <row r="44" spans="1:19">
      <c r="A44" s="2" t="s">
        <v>183</v>
      </c>
      <c r="B44" s="1" t="s">
        <v>650</v>
      </c>
      <c r="C44" s="1" t="s">
        <v>184</v>
      </c>
      <c r="D44" s="1" t="s">
        <v>459</v>
      </c>
      <c r="E44" s="1" t="s">
        <v>167</v>
      </c>
      <c r="F44" s="1" t="s">
        <v>651</v>
      </c>
      <c r="G44" s="1" t="s">
        <v>386</v>
      </c>
      <c r="H44" s="1">
        <v>0</v>
      </c>
      <c r="I44" s="1" t="s">
        <v>652</v>
      </c>
      <c r="J44" s="3">
        <v>43497</v>
      </c>
      <c r="K44" s="3">
        <v>44197</v>
      </c>
      <c r="L44" s="1" t="s">
        <v>653</v>
      </c>
      <c r="M44" s="1">
        <v>13575969420</v>
      </c>
      <c r="N44" s="1" t="s">
        <v>654</v>
      </c>
      <c r="O44" s="1">
        <v>13454983544</v>
      </c>
      <c r="P44" s="1" t="s">
        <v>629</v>
      </c>
      <c r="Q44" s="1">
        <v>15067901697</v>
      </c>
      <c r="R44" s="1" t="s">
        <v>651</v>
      </c>
      <c r="S44" s="1" t="s">
        <v>510</v>
      </c>
    </row>
    <row r="45" spans="1:19">
      <c r="A45" s="1" t="s">
        <v>186</v>
      </c>
      <c r="B45" s="1" t="s">
        <v>655</v>
      </c>
      <c r="C45" s="1" t="s">
        <v>187</v>
      </c>
      <c r="D45" s="1" t="s">
        <v>459</v>
      </c>
      <c r="E45" s="1" t="s">
        <v>167</v>
      </c>
      <c r="F45" s="1" t="s">
        <v>651</v>
      </c>
      <c r="G45" s="1" t="s">
        <v>390</v>
      </c>
      <c r="H45" s="1">
        <v>10000</v>
      </c>
      <c r="I45" s="1" t="s">
        <v>656</v>
      </c>
      <c r="J45" s="3">
        <v>43497</v>
      </c>
      <c r="K45" s="3">
        <v>43983</v>
      </c>
      <c r="L45" s="1" t="s">
        <v>657</v>
      </c>
      <c r="M45" s="1">
        <v>15158930083</v>
      </c>
      <c r="N45" s="1" t="s">
        <v>654</v>
      </c>
      <c r="O45" s="1">
        <v>13454983544</v>
      </c>
      <c r="P45" s="1" t="s">
        <v>629</v>
      </c>
      <c r="Q45" s="1">
        <v>15067901697</v>
      </c>
      <c r="R45" s="1" t="s">
        <v>651</v>
      </c>
      <c r="S45" s="1" t="s">
        <v>461</v>
      </c>
    </row>
    <row r="46" spans="1:19">
      <c r="A46" s="1" t="s">
        <v>189</v>
      </c>
      <c r="B46" s="1" t="s">
        <v>658</v>
      </c>
      <c r="C46" s="1" t="s">
        <v>190</v>
      </c>
      <c r="D46" s="1" t="s">
        <v>459</v>
      </c>
      <c r="E46" s="1" t="s">
        <v>167</v>
      </c>
      <c r="F46" s="1" t="s">
        <v>651</v>
      </c>
      <c r="G46" s="1" t="s">
        <v>391</v>
      </c>
      <c r="H46" s="1">
        <v>30000</v>
      </c>
      <c r="I46" s="1" t="s">
        <v>659</v>
      </c>
      <c r="J46" s="3">
        <v>43497</v>
      </c>
      <c r="K46" s="3">
        <v>43862</v>
      </c>
      <c r="L46" s="1" t="s">
        <v>653</v>
      </c>
      <c r="M46" s="1">
        <v>13575969420</v>
      </c>
      <c r="N46" s="1" t="s">
        <v>654</v>
      </c>
      <c r="O46" s="1">
        <v>13454983544</v>
      </c>
      <c r="P46" s="1" t="s">
        <v>629</v>
      </c>
      <c r="Q46" s="1">
        <v>15067901697</v>
      </c>
      <c r="R46" s="1" t="s">
        <v>651</v>
      </c>
      <c r="S46" s="1" t="s">
        <v>510</v>
      </c>
    </row>
    <row r="47" spans="1:19">
      <c r="A47" s="1" t="s">
        <v>192</v>
      </c>
      <c r="B47" s="1" t="s">
        <v>660</v>
      </c>
      <c r="C47" s="1" t="s">
        <v>193</v>
      </c>
      <c r="D47" s="1" t="s">
        <v>459</v>
      </c>
      <c r="E47" s="1" t="s">
        <v>167</v>
      </c>
      <c r="F47" s="1" t="s">
        <v>651</v>
      </c>
      <c r="G47" s="1" t="s">
        <v>393</v>
      </c>
      <c r="H47" s="1">
        <v>32800</v>
      </c>
      <c r="I47" s="1" t="s">
        <v>661</v>
      </c>
      <c r="J47" s="3">
        <v>43132</v>
      </c>
      <c r="K47" s="3">
        <v>44228</v>
      </c>
      <c r="L47" s="1" t="s">
        <v>662</v>
      </c>
      <c r="M47" s="1">
        <v>15805799031</v>
      </c>
      <c r="N47" s="1" t="s">
        <v>654</v>
      </c>
      <c r="O47" s="1">
        <v>13454983544</v>
      </c>
      <c r="P47" s="1" t="s">
        <v>629</v>
      </c>
      <c r="Q47" s="1">
        <v>15067901697</v>
      </c>
      <c r="R47" s="1" t="s">
        <v>651</v>
      </c>
      <c r="S47" s="1" t="s">
        <v>461</v>
      </c>
    </row>
    <row r="48" spans="1:19">
      <c r="A48" s="1" t="s">
        <v>195</v>
      </c>
      <c r="B48" s="1" t="s">
        <v>663</v>
      </c>
      <c r="C48" s="1" t="s">
        <v>196</v>
      </c>
      <c r="D48" s="1" t="s">
        <v>459</v>
      </c>
      <c r="E48" s="1" t="s">
        <v>167</v>
      </c>
      <c r="F48" s="1" t="s">
        <v>651</v>
      </c>
      <c r="G48" s="1" t="s">
        <v>396</v>
      </c>
      <c r="H48" s="1">
        <v>30000</v>
      </c>
      <c r="I48" s="1" t="s">
        <v>664</v>
      </c>
      <c r="J48" s="3">
        <v>43101</v>
      </c>
      <c r="K48" s="3">
        <v>44166</v>
      </c>
      <c r="L48" s="1" t="s">
        <v>665</v>
      </c>
      <c r="M48" s="1">
        <v>15867958109</v>
      </c>
      <c r="N48" s="1" t="s">
        <v>654</v>
      </c>
      <c r="O48" s="1">
        <v>13454983544</v>
      </c>
      <c r="P48" s="1" t="s">
        <v>629</v>
      </c>
      <c r="Q48" s="1">
        <v>15067901697</v>
      </c>
      <c r="R48" s="1" t="s">
        <v>651</v>
      </c>
      <c r="S48" s="1" t="s">
        <v>461</v>
      </c>
    </row>
    <row r="49" spans="1:19">
      <c r="A49" s="1" t="s">
        <v>198</v>
      </c>
      <c r="B49" s="1" t="s">
        <v>666</v>
      </c>
      <c r="C49" s="1" t="s">
        <v>190</v>
      </c>
      <c r="D49" s="1" t="s">
        <v>459</v>
      </c>
      <c r="E49" s="1" t="s">
        <v>167</v>
      </c>
      <c r="F49" s="1" t="s">
        <v>651</v>
      </c>
      <c r="G49" s="1" t="s">
        <v>397</v>
      </c>
      <c r="H49" s="1">
        <v>0</v>
      </c>
      <c r="I49" s="1" t="s">
        <v>667</v>
      </c>
      <c r="J49" s="3">
        <v>43101</v>
      </c>
      <c r="K49" s="3">
        <v>44531</v>
      </c>
      <c r="L49" s="1" t="s">
        <v>653</v>
      </c>
      <c r="M49" s="1">
        <v>13575969420</v>
      </c>
      <c r="N49" s="1" t="s">
        <v>654</v>
      </c>
      <c r="O49" s="1">
        <v>13454983544</v>
      </c>
      <c r="P49" s="1" t="s">
        <v>629</v>
      </c>
      <c r="Q49" s="1">
        <v>15067901697</v>
      </c>
      <c r="R49" s="1" t="s">
        <v>651</v>
      </c>
      <c r="S49" s="1" t="s">
        <v>510</v>
      </c>
    </row>
    <row r="50" spans="1:19">
      <c r="A50" s="1" t="s">
        <v>200</v>
      </c>
      <c r="B50" s="1" t="s">
        <v>668</v>
      </c>
      <c r="C50" s="1" t="s">
        <v>193</v>
      </c>
      <c r="D50" s="1" t="s">
        <v>459</v>
      </c>
      <c r="E50" s="1" t="s">
        <v>167</v>
      </c>
      <c r="F50" s="1" t="s">
        <v>651</v>
      </c>
      <c r="G50" s="1" t="s">
        <v>398</v>
      </c>
      <c r="H50" s="1">
        <v>32000</v>
      </c>
      <c r="I50" s="1" t="s">
        <v>669</v>
      </c>
      <c r="J50" s="3">
        <v>42036</v>
      </c>
      <c r="K50" s="3">
        <v>43497</v>
      </c>
      <c r="L50" s="1" t="s">
        <v>662</v>
      </c>
      <c r="M50" s="1">
        <v>15805799031</v>
      </c>
      <c r="N50" s="1" t="s">
        <v>654</v>
      </c>
      <c r="O50" s="1">
        <v>13454983544</v>
      </c>
      <c r="P50" s="1" t="s">
        <v>629</v>
      </c>
      <c r="Q50" s="1">
        <v>15067901697</v>
      </c>
      <c r="R50" s="1" t="s">
        <v>651</v>
      </c>
      <c r="S50" s="1" t="s">
        <v>461</v>
      </c>
    </row>
    <row r="51" spans="1:19">
      <c r="A51" s="1" t="s">
        <v>203</v>
      </c>
      <c r="B51" s="1" t="s">
        <v>670</v>
      </c>
      <c r="C51" s="1" t="s">
        <v>204</v>
      </c>
      <c r="D51" s="1" t="s">
        <v>459</v>
      </c>
      <c r="E51" s="1" t="s">
        <v>167</v>
      </c>
      <c r="F51" s="1" t="s">
        <v>651</v>
      </c>
      <c r="G51" s="1" t="s">
        <v>400</v>
      </c>
      <c r="H51" s="1">
        <v>20000</v>
      </c>
      <c r="I51" s="1" t="s">
        <v>671</v>
      </c>
      <c r="J51" s="3">
        <v>43313</v>
      </c>
      <c r="K51" s="3">
        <v>44378</v>
      </c>
      <c r="L51" s="1" t="s">
        <v>672</v>
      </c>
      <c r="M51" s="1">
        <v>15805791235</v>
      </c>
      <c r="N51" s="1" t="s">
        <v>654</v>
      </c>
      <c r="O51" s="1">
        <v>13454983544</v>
      </c>
      <c r="P51" s="1" t="s">
        <v>629</v>
      </c>
      <c r="Q51" s="1">
        <v>15067901697</v>
      </c>
      <c r="R51" s="1" t="s">
        <v>651</v>
      </c>
      <c r="S51" s="1" t="s">
        <v>510</v>
      </c>
    </row>
    <row r="52" spans="1:19">
      <c r="A52" s="1" t="s">
        <v>206</v>
      </c>
      <c r="B52" s="1" t="s">
        <v>673</v>
      </c>
      <c r="C52" s="1" t="s">
        <v>190</v>
      </c>
      <c r="D52" s="1" t="s">
        <v>459</v>
      </c>
      <c r="E52" s="1" t="s">
        <v>167</v>
      </c>
      <c r="F52" s="1" t="s">
        <v>651</v>
      </c>
      <c r="G52" s="1" t="s">
        <v>401</v>
      </c>
      <c r="H52" s="1">
        <v>20000</v>
      </c>
      <c r="I52" s="1" t="s">
        <v>674</v>
      </c>
      <c r="J52" s="3">
        <v>43466</v>
      </c>
      <c r="K52" s="3">
        <v>44166</v>
      </c>
      <c r="L52" s="1" t="s">
        <v>653</v>
      </c>
      <c r="M52" s="1">
        <v>13575969420</v>
      </c>
      <c r="N52" s="1" t="s">
        <v>654</v>
      </c>
      <c r="O52" s="1">
        <v>13454983544</v>
      </c>
      <c r="P52" s="1" t="s">
        <v>629</v>
      </c>
      <c r="Q52" s="1">
        <v>15067901697</v>
      </c>
      <c r="R52" s="1" t="s">
        <v>651</v>
      </c>
      <c r="S52" s="1" t="s">
        <v>510</v>
      </c>
    </row>
    <row r="53" spans="1:19">
      <c r="A53" s="1" t="s">
        <v>208</v>
      </c>
      <c r="B53" s="1" t="s">
        <v>675</v>
      </c>
      <c r="C53" s="1" t="s">
        <v>209</v>
      </c>
      <c r="D53" s="1" t="s">
        <v>459</v>
      </c>
      <c r="E53" s="1" t="s">
        <v>167</v>
      </c>
      <c r="F53" s="1" t="s">
        <v>676</v>
      </c>
      <c r="G53" s="1" t="s">
        <v>677</v>
      </c>
      <c r="H53" s="1">
        <v>1600</v>
      </c>
      <c r="I53" s="1" t="s">
        <v>678</v>
      </c>
      <c r="J53" s="3">
        <v>42736</v>
      </c>
      <c r="K53" s="3">
        <v>43070</v>
      </c>
      <c r="L53" s="1" t="s">
        <v>679</v>
      </c>
      <c r="M53" s="1">
        <v>18069997353</v>
      </c>
      <c r="N53" s="1" t="s">
        <v>680</v>
      </c>
      <c r="O53" s="1">
        <v>18757672805</v>
      </c>
      <c r="P53" s="1" t="s">
        <v>629</v>
      </c>
      <c r="Q53" s="1">
        <v>15067901697</v>
      </c>
      <c r="R53" s="1" t="s">
        <v>676</v>
      </c>
      <c r="S53" s="1" t="s">
        <v>471</v>
      </c>
    </row>
    <row r="54" spans="1:19">
      <c r="A54" s="1" t="s">
        <v>211</v>
      </c>
      <c r="B54" s="1" t="s">
        <v>681</v>
      </c>
      <c r="C54" s="1" t="s">
        <v>212</v>
      </c>
      <c r="D54" s="1" t="s">
        <v>459</v>
      </c>
      <c r="E54" s="1" t="s">
        <v>167</v>
      </c>
      <c r="F54" s="1" t="s">
        <v>682</v>
      </c>
      <c r="H54" s="1">
        <v>6000</v>
      </c>
      <c r="I54" s="1" t="s">
        <v>683</v>
      </c>
      <c r="J54" s="3">
        <v>43405</v>
      </c>
      <c r="K54" s="3">
        <v>44896</v>
      </c>
      <c r="L54" s="1" t="s">
        <v>684</v>
      </c>
      <c r="M54" s="1">
        <v>15958958877</v>
      </c>
      <c r="N54" s="1" t="s">
        <v>685</v>
      </c>
      <c r="O54" s="1">
        <v>13777500721</v>
      </c>
      <c r="P54" s="1" t="s">
        <v>629</v>
      </c>
      <c r="Q54" s="1">
        <v>15067901697</v>
      </c>
      <c r="R54" s="1" t="s">
        <v>682</v>
      </c>
      <c r="S54" s="1" t="s">
        <v>471</v>
      </c>
    </row>
    <row r="55" spans="1:19">
      <c r="A55" s="1" t="s">
        <v>214</v>
      </c>
      <c r="B55" s="1" t="s">
        <v>686</v>
      </c>
      <c r="C55" s="1" t="s">
        <v>215</v>
      </c>
      <c r="D55" s="1" t="s">
        <v>459</v>
      </c>
      <c r="E55" s="1" t="s">
        <v>216</v>
      </c>
      <c r="F55" s="1" t="s">
        <v>687</v>
      </c>
      <c r="G55" s="1" t="s">
        <v>405</v>
      </c>
      <c r="H55" s="1">
        <v>1000</v>
      </c>
      <c r="I55" s="1" t="s">
        <v>688</v>
      </c>
      <c r="J55" s="3">
        <v>41640</v>
      </c>
      <c r="K55" s="3">
        <v>43831</v>
      </c>
      <c r="L55" s="1" t="s">
        <v>689</v>
      </c>
      <c r="M55" s="1">
        <v>15869058165</v>
      </c>
      <c r="N55" s="1" t="s">
        <v>690</v>
      </c>
      <c r="O55" s="1">
        <v>17757083818</v>
      </c>
      <c r="P55" s="1" t="s">
        <v>691</v>
      </c>
      <c r="Q55" s="1">
        <v>13757004101</v>
      </c>
      <c r="R55" s="1" t="s">
        <v>687</v>
      </c>
      <c r="S55" s="1" t="s">
        <v>471</v>
      </c>
    </row>
    <row r="56" spans="1:19">
      <c r="A56" s="1" t="s">
        <v>219</v>
      </c>
      <c r="B56" s="1" t="s">
        <v>692</v>
      </c>
      <c r="C56" s="1" t="s">
        <v>220</v>
      </c>
      <c r="D56" s="1" t="s">
        <v>459</v>
      </c>
      <c r="E56" s="1" t="s">
        <v>216</v>
      </c>
      <c r="F56" s="1" t="s">
        <v>693</v>
      </c>
      <c r="G56" s="1" t="s">
        <v>221</v>
      </c>
      <c r="H56" s="1">
        <v>10000</v>
      </c>
      <c r="I56" s="1" t="s">
        <v>694</v>
      </c>
      <c r="J56" s="3">
        <v>42736</v>
      </c>
      <c r="K56" s="3">
        <v>43435</v>
      </c>
      <c r="L56" s="1" t="s">
        <v>695</v>
      </c>
      <c r="M56" s="1">
        <v>18305038640</v>
      </c>
      <c r="N56" s="1" t="s">
        <v>696</v>
      </c>
      <c r="O56" s="1">
        <v>13957020234</v>
      </c>
      <c r="P56" s="1" t="s">
        <v>691</v>
      </c>
      <c r="Q56" s="1">
        <v>13757004101</v>
      </c>
      <c r="R56" s="1" t="s">
        <v>693</v>
      </c>
      <c r="S56" s="1" t="s">
        <v>471</v>
      </c>
    </row>
    <row r="57" spans="1:19">
      <c r="A57" s="1" t="s">
        <v>222</v>
      </c>
      <c r="B57" s="1" t="s">
        <v>697</v>
      </c>
      <c r="C57" s="1" t="s">
        <v>223</v>
      </c>
      <c r="D57" s="1" t="s">
        <v>459</v>
      </c>
      <c r="E57" s="1" t="s">
        <v>216</v>
      </c>
      <c r="F57" s="1" t="s">
        <v>698</v>
      </c>
      <c r="G57" s="1" t="s">
        <v>224</v>
      </c>
      <c r="H57" s="1">
        <v>5000</v>
      </c>
      <c r="I57" s="1" t="s">
        <v>699</v>
      </c>
      <c r="J57" s="3">
        <v>43101</v>
      </c>
      <c r="K57" s="3">
        <v>44531</v>
      </c>
      <c r="L57" s="1" t="s">
        <v>700</v>
      </c>
      <c r="M57" s="1">
        <v>13515709856</v>
      </c>
      <c r="N57" s="1" t="s">
        <v>701</v>
      </c>
      <c r="O57" s="1">
        <v>13587027447</v>
      </c>
      <c r="P57" s="1" t="s">
        <v>691</v>
      </c>
      <c r="Q57" s="1">
        <v>13757004101</v>
      </c>
      <c r="R57" s="1" t="s">
        <v>698</v>
      </c>
      <c r="S57" s="1" t="s">
        <v>471</v>
      </c>
    </row>
    <row r="58" spans="1:19">
      <c r="A58" s="1" t="s">
        <v>225</v>
      </c>
      <c r="B58" s="1" t="s">
        <v>702</v>
      </c>
      <c r="C58" s="1" t="s">
        <v>226</v>
      </c>
      <c r="D58" s="1" t="s">
        <v>459</v>
      </c>
      <c r="E58" s="1" t="s">
        <v>216</v>
      </c>
      <c r="F58" s="1" t="s">
        <v>698</v>
      </c>
      <c r="G58" s="1" t="s">
        <v>408</v>
      </c>
      <c r="H58" s="1">
        <v>5000</v>
      </c>
      <c r="I58" s="1" t="s">
        <v>703</v>
      </c>
      <c r="J58" s="3">
        <v>43647</v>
      </c>
      <c r="K58" s="3">
        <v>44228</v>
      </c>
      <c r="L58" s="1" t="s">
        <v>704</v>
      </c>
      <c r="M58" s="1">
        <v>13675705927</v>
      </c>
      <c r="N58" s="1" t="s">
        <v>701</v>
      </c>
      <c r="O58" s="1">
        <v>13587027447</v>
      </c>
      <c r="P58" s="1" t="s">
        <v>691</v>
      </c>
      <c r="Q58" s="1">
        <v>13757004101</v>
      </c>
      <c r="R58" s="1" t="s">
        <v>698</v>
      </c>
      <c r="S58" s="1" t="s">
        <v>461</v>
      </c>
    </row>
    <row r="59" spans="1:19">
      <c r="A59" s="1" t="s">
        <v>228</v>
      </c>
      <c r="B59" s="1" t="s">
        <v>705</v>
      </c>
      <c r="C59" s="1" t="s">
        <v>229</v>
      </c>
      <c r="D59" s="1" t="s">
        <v>459</v>
      </c>
      <c r="E59" s="1" t="s">
        <v>216</v>
      </c>
      <c r="F59" s="1" t="s">
        <v>706</v>
      </c>
      <c r="G59" s="1" t="s">
        <v>409</v>
      </c>
      <c r="H59" s="1">
        <v>5000</v>
      </c>
      <c r="I59" s="1" t="s">
        <v>707</v>
      </c>
      <c r="J59" s="3">
        <v>43070</v>
      </c>
      <c r="K59" s="3">
        <v>43800</v>
      </c>
      <c r="L59" s="1" t="s">
        <v>708</v>
      </c>
      <c r="M59" s="1">
        <v>18857048218</v>
      </c>
      <c r="N59" s="1" t="s">
        <v>709</v>
      </c>
      <c r="O59" s="1">
        <v>18268956731</v>
      </c>
      <c r="P59" s="1" t="s">
        <v>691</v>
      </c>
      <c r="Q59" s="1">
        <v>13757004101</v>
      </c>
      <c r="R59" s="1" t="s">
        <v>706</v>
      </c>
      <c r="S59" s="1" t="s">
        <v>471</v>
      </c>
    </row>
    <row r="60" spans="1:19">
      <c r="A60" s="1" t="s">
        <v>231</v>
      </c>
      <c r="B60" s="1" t="s">
        <v>710</v>
      </c>
      <c r="C60" s="1" t="s">
        <v>232</v>
      </c>
      <c r="D60" s="1" t="s">
        <v>459</v>
      </c>
      <c r="E60" s="1" t="s">
        <v>216</v>
      </c>
      <c r="F60" s="1" t="s">
        <v>711</v>
      </c>
      <c r="G60" s="1" t="s">
        <v>410</v>
      </c>
      <c r="H60" s="1">
        <v>15000</v>
      </c>
      <c r="I60" s="1" t="s">
        <v>712</v>
      </c>
      <c r="J60" s="3">
        <v>43525</v>
      </c>
      <c r="K60" s="3">
        <v>44166</v>
      </c>
      <c r="L60" s="1" t="s">
        <v>713</v>
      </c>
      <c r="M60" s="1">
        <v>13867008279</v>
      </c>
      <c r="N60" s="1" t="s">
        <v>714</v>
      </c>
      <c r="O60" s="1">
        <v>13587013237</v>
      </c>
      <c r="P60" s="1" t="s">
        <v>691</v>
      </c>
      <c r="Q60" s="1">
        <v>13757004101</v>
      </c>
      <c r="R60" s="1" t="s">
        <v>711</v>
      </c>
      <c r="S60" s="1" t="s">
        <v>471</v>
      </c>
    </row>
    <row r="61" spans="1:19">
      <c r="A61" s="1" t="s">
        <v>234</v>
      </c>
      <c r="B61" s="1" t="s">
        <v>715</v>
      </c>
      <c r="C61" s="1" t="s">
        <v>235</v>
      </c>
      <c r="D61" s="1" t="s">
        <v>459</v>
      </c>
      <c r="E61" s="1" t="s">
        <v>216</v>
      </c>
      <c r="F61" s="1" t="s">
        <v>711</v>
      </c>
      <c r="G61" s="1" t="s">
        <v>236</v>
      </c>
      <c r="H61" s="1">
        <v>5000</v>
      </c>
      <c r="I61" s="1" t="s">
        <v>716</v>
      </c>
      <c r="J61" s="3">
        <v>42705</v>
      </c>
      <c r="K61" s="3">
        <v>43800</v>
      </c>
      <c r="L61" s="1" t="s">
        <v>717</v>
      </c>
      <c r="M61" s="1">
        <v>13867008201</v>
      </c>
      <c r="N61" s="1" t="s">
        <v>714</v>
      </c>
      <c r="O61" s="1">
        <v>13587013237</v>
      </c>
      <c r="P61" s="1" t="s">
        <v>691</v>
      </c>
      <c r="Q61" s="1">
        <v>13757004101</v>
      </c>
      <c r="R61" s="1" t="s">
        <v>711</v>
      </c>
      <c r="S61" s="1" t="s">
        <v>471</v>
      </c>
    </row>
    <row r="62" spans="1:19">
      <c r="A62" s="1" t="s">
        <v>237</v>
      </c>
      <c r="B62" s="1" t="s">
        <v>718</v>
      </c>
      <c r="C62" s="1" t="s">
        <v>238</v>
      </c>
      <c r="D62" s="1" t="s">
        <v>459</v>
      </c>
      <c r="E62" s="1" t="s">
        <v>239</v>
      </c>
      <c r="F62" s="1" t="s">
        <v>239</v>
      </c>
      <c r="G62" s="1" t="s">
        <v>240</v>
      </c>
      <c r="H62" s="1">
        <v>20000</v>
      </c>
      <c r="I62" s="1" t="s">
        <v>719</v>
      </c>
      <c r="J62" s="3">
        <v>43556</v>
      </c>
      <c r="K62" s="3">
        <v>43497</v>
      </c>
      <c r="L62" s="1" t="s">
        <v>720</v>
      </c>
      <c r="M62" s="1">
        <v>18105802702</v>
      </c>
      <c r="N62" s="1" t="s">
        <v>721</v>
      </c>
      <c r="O62" s="1">
        <v>13666585865</v>
      </c>
      <c r="P62" s="1" t="s">
        <v>721</v>
      </c>
      <c r="Q62" s="1">
        <v>13666585865</v>
      </c>
      <c r="R62" s="1" t="s">
        <v>239</v>
      </c>
      <c r="S62" s="1" t="s">
        <v>461</v>
      </c>
    </row>
    <row r="63" spans="1:19">
      <c r="A63" s="1" t="s">
        <v>241</v>
      </c>
      <c r="B63" s="1" t="s">
        <v>722</v>
      </c>
      <c r="C63" s="1" t="s">
        <v>242</v>
      </c>
      <c r="D63" s="1" t="s">
        <v>459</v>
      </c>
      <c r="E63" s="1" t="s">
        <v>239</v>
      </c>
      <c r="F63" s="1" t="s">
        <v>723</v>
      </c>
      <c r="G63" s="1" t="s">
        <v>243</v>
      </c>
      <c r="H63" s="1">
        <v>8000</v>
      </c>
      <c r="I63" s="1" t="s">
        <v>724</v>
      </c>
      <c r="J63" s="3">
        <v>42736</v>
      </c>
      <c r="K63" s="3">
        <v>43435</v>
      </c>
      <c r="L63" s="1" t="s">
        <v>725</v>
      </c>
      <c r="M63" s="1">
        <v>17769839879</v>
      </c>
      <c r="N63" s="1" t="s">
        <v>726</v>
      </c>
      <c r="O63" s="1">
        <v>13675803670</v>
      </c>
      <c r="P63" s="1" t="s">
        <v>721</v>
      </c>
      <c r="Q63" s="1">
        <v>13666585865</v>
      </c>
      <c r="R63" s="1" t="s">
        <v>723</v>
      </c>
      <c r="S63" s="1" t="s">
        <v>461</v>
      </c>
    </row>
    <row r="64" spans="1:19">
      <c r="A64" s="1" t="s">
        <v>244</v>
      </c>
      <c r="B64" s="1" t="s">
        <v>727</v>
      </c>
      <c r="C64" s="1" t="s">
        <v>245</v>
      </c>
      <c r="D64" s="1" t="s">
        <v>459</v>
      </c>
      <c r="E64" s="1" t="s">
        <v>239</v>
      </c>
      <c r="F64" s="1" t="s">
        <v>723</v>
      </c>
      <c r="G64" s="1" t="s">
        <v>728</v>
      </c>
      <c r="H64" s="1">
        <v>30000</v>
      </c>
      <c r="I64" s="1" t="s">
        <v>729</v>
      </c>
      <c r="J64" s="3">
        <v>44166</v>
      </c>
      <c r="K64" s="3">
        <v>44166</v>
      </c>
      <c r="L64" s="1" t="s">
        <v>720</v>
      </c>
      <c r="M64" s="1">
        <v>18105802702</v>
      </c>
      <c r="N64" s="1" t="s">
        <v>721</v>
      </c>
      <c r="O64" s="1">
        <v>13666585865</v>
      </c>
      <c r="P64" s="1" t="s">
        <v>721</v>
      </c>
      <c r="Q64" s="1">
        <v>13666585865</v>
      </c>
      <c r="R64" s="1" t="s">
        <v>239</v>
      </c>
      <c r="S64" s="1" t="s">
        <v>471</v>
      </c>
    </row>
    <row r="65" spans="1:19">
      <c r="A65" s="1" t="s">
        <v>414</v>
      </c>
      <c r="B65" s="1" t="s">
        <v>730</v>
      </c>
      <c r="C65" s="1" t="s">
        <v>902</v>
      </c>
      <c r="D65" s="1" t="s">
        <v>459</v>
      </c>
      <c r="E65" s="1" t="s">
        <v>239</v>
      </c>
      <c r="F65" s="1" t="s">
        <v>723</v>
      </c>
      <c r="G65" s="1" t="s">
        <v>415</v>
      </c>
      <c r="H65" s="1">
        <v>3100</v>
      </c>
      <c r="I65" s="1" t="s">
        <v>731</v>
      </c>
      <c r="J65" s="3">
        <v>43466</v>
      </c>
      <c r="K65" s="3">
        <v>44531</v>
      </c>
      <c r="L65" s="1" t="s">
        <v>732</v>
      </c>
      <c r="M65" s="1">
        <v>13116809995</v>
      </c>
      <c r="N65" s="1" t="s">
        <v>726</v>
      </c>
      <c r="O65" s="1">
        <v>13675803670</v>
      </c>
      <c r="P65" s="1" t="s">
        <v>721</v>
      </c>
      <c r="Q65" s="1">
        <v>13666585865</v>
      </c>
      <c r="R65" s="1" t="s">
        <v>723</v>
      </c>
      <c r="S65" s="1" t="s">
        <v>461</v>
      </c>
    </row>
    <row r="66" spans="1:19">
      <c r="A66" s="1" t="s">
        <v>247</v>
      </c>
      <c r="B66" s="1" t="s">
        <v>733</v>
      </c>
      <c r="C66" s="1" t="s">
        <v>248</v>
      </c>
      <c r="D66" s="1" t="s">
        <v>459</v>
      </c>
      <c r="E66" s="1" t="s">
        <v>239</v>
      </c>
      <c r="F66" s="1" t="s">
        <v>734</v>
      </c>
      <c r="G66" s="1" t="s">
        <v>249</v>
      </c>
      <c r="H66" s="1">
        <v>10000</v>
      </c>
      <c r="I66" s="1" t="s">
        <v>735</v>
      </c>
      <c r="J66" s="3">
        <v>44166</v>
      </c>
      <c r="K66" s="3">
        <v>43435</v>
      </c>
      <c r="L66" s="1" t="s">
        <v>736</v>
      </c>
      <c r="M66" s="1">
        <v>15168077240</v>
      </c>
      <c r="N66" s="1" t="s">
        <v>737</v>
      </c>
      <c r="O66" s="1">
        <v>13867223337</v>
      </c>
      <c r="P66" s="1" t="s">
        <v>721</v>
      </c>
      <c r="Q66" s="1">
        <v>13666585865</v>
      </c>
      <c r="R66" s="1" t="s">
        <v>734</v>
      </c>
      <c r="S66" s="1" t="s">
        <v>471</v>
      </c>
    </row>
    <row r="67" spans="1:19">
      <c r="A67" s="1" t="s">
        <v>251</v>
      </c>
      <c r="B67" s="1" t="s">
        <v>738</v>
      </c>
      <c r="C67" s="1" t="s">
        <v>252</v>
      </c>
      <c r="D67" s="1" t="s">
        <v>459</v>
      </c>
      <c r="E67" s="1" t="s">
        <v>239</v>
      </c>
      <c r="F67" s="1" t="s">
        <v>739</v>
      </c>
      <c r="G67" s="1" t="s">
        <v>253</v>
      </c>
      <c r="H67" s="1">
        <v>50000</v>
      </c>
      <c r="I67" s="1" t="s">
        <v>740</v>
      </c>
      <c r="J67" s="3">
        <v>43831</v>
      </c>
      <c r="K67" s="3">
        <v>44166</v>
      </c>
      <c r="L67" s="1" t="s">
        <v>741</v>
      </c>
      <c r="M67" s="1">
        <v>13817879959</v>
      </c>
      <c r="N67" s="1" t="s">
        <v>742</v>
      </c>
      <c r="O67" s="1">
        <v>13758005637</v>
      </c>
      <c r="P67" s="1" t="s">
        <v>721</v>
      </c>
      <c r="Q67" s="1">
        <v>13666585865</v>
      </c>
      <c r="R67" s="1" t="s">
        <v>739</v>
      </c>
      <c r="S67" s="1" t="s">
        <v>471</v>
      </c>
    </row>
    <row r="68" spans="1:19">
      <c r="A68" s="1" t="s">
        <v>254</v>
      </c>
      <c r="B68" s="1" t="s">
        <v>743</v>
      </c>
      <c r="C68" s="1" t="s">
        <v>255</v>
      </c>
      <c r="D68" s="1" t="s">
        <v>459</v>
      </c>
      <c r="E68" s="1" t="s">
        <v>239</v>
      </c>
      <c r="F68" s="1" t="s">
        <v>739</v>
      </c>
      <c r="G68" s="1" t="s">
        <v>416</v>
      </c>
      <c r="H68" s="1">
        <v>1000</v>
      </c>
      <c r="I68" s="1" t="s">
        <v>744</v>
      </c>
      <c r="J68" s="3">
        <v>43800</v>
      </c>
      <c r="K68" s="3">
        <v>44896</v>
      </c>
      <c r="L68" s="1" t="s">
        <v>745</v>
      </c>
      <c r="M68" s="1">
        <v>15105806235</v>
      </c>
      <c r="N68" s="1" t="s">
        <v>742</v>
      </c>
      <c r="O68" s="1">
        <v>13758005637</v>
      </c>
      <c r="P68" s="1" t="s">
        <v>721</v>
      </c>
      <c r="Q68" s="1">
        <v>13666585865</v>
      </c>
      <c r="R68" s="1" t="s">
        <v>739</v>
      </c>
      <c r="S68" s="1" t="s">
        <v>471</v>
      </c>
    </row>
    <row r="69" spans="1:19">
      <c r="A69" s="1" t="s">
        <v>257</v>
      </c>
      <c r="B69" s="1" t="s">
        <v>746</v>
      </c>
      <c r="C69" s="1" t="s">
        <v>258</v>
      </c>
      <c r="D69" s="1" t="s">
        <v>459</v>
      </c>
      <c r="E69" s="1" t="s">
        <v>259</v>
      </c>
      <c r="F69" s="1" t="s">
        <v>259</v>
      </c>
      <c r="G69" s="1" t="s">
        <v>417</v>
      </c>
      <c r="H69" s="1">
        <v>8000</v>
      </c>
      <c r="I69" s="1" t="s">
        <v>747</v>
      </c>
      <c r="J69" s="3">
        <v>43101</v>
      </c>
      <c r="K69" s="3">
        <v>44166</v>
      </c>
      <c r="L69" s="1" t="s">
        <v>748</v>
      </c>
      <c r="M69" s="1">
        <v>13566881872</v>
      </c>
      <c r="N69" s="1" t="s">
        <v>749</v>
      </c>
      <c r="O69" s="1">
        <v>18858661811</v>
      </c>
      <c r="P69" s="1" t="s">
        <v>749</v>
      </c>
      <c r="Q69" s="1">
        <v>18858661811</v>
      </c>
      <c r="R69" s="1" t="s">
        <v>259</v>
      </c>
      <c r="S69" s="1" t="s">
        <v>461</v>
      </c>
    </row>
    <row r="70" spans="1:19">
      <c r="A70" s="1" t="s">
        <v>261</v>
      </c>
      <c r="B70" s="1" t="s">
        <v>750</v>
      </c>
      <c r="C70" s="1" t="s">
        <v>262</v>
      </c>
      <c r="D70" s="1" t="s">
        <v>459</v>
      </c>
      <c r="E70" s="1" t="s">
        <v>259</v>
      </c>
      <c r="F70" s="1" t="s">
        <v>259</v>
      </c>
      <c r="G70" s="1" t="s">
        <v>263</v>
      </c>
      <c r="H70" s="1">
        <v>10000</v>
      </c>
      <c r="I70" s="1" t="s">
        <v>751</v>
      </c>
      <c r="J70" s="3">
        <v>43617</v>
      </c>
      <c r="K70" s="3">
        <v>43862</v>
      </c>
      <c r="L70" s="1" t="s">
        <v>752</v>
      </c>
      <c r="M70" s="1">
        <v>15657708073</v>
      </c>
      <c r="N70" s="1" t="s">
        <v>749</v>
      </c>
      <c r="O70" s="1">
        <v>18858661811</v>
      </c>
      <c r="P70" s="1" t="s">
        <v>749</v>
      </c>
      <c r="Q70" s="1">
        <v>18858661811</v>
      </c>
      <c r="R70" s="1" t="s">
        <v>259</v>
      </c>
      <c r="S70" s="1" t="s">
        <v>461</v>
      </c>
    </row>
    <row r="71" spans="1:19">
      <c r="A71" s="1" t="s">
        <v>264</v>
      </c>
      <c r="B71" s="1" t="s">
        <v>753</v>
      </c>
      <c r="C71" s="1" t="s">
        <v>265</v>
      </c>
      <c r="D71" s="1" t="s">
        <v>459</v>
      </c>
      <c r="E71" s="1" t="s">
        <v>259</v>
      </c>
      <c r="F71" s="1" t="s">
        <v>259</v>
      </c>
      <c r="G71" s="1" t="s">
        <v>266</v>
      </c>
      <c r="H71" s="1">
        <v>3000</v>
      </c>
      <c r="I71" s="1" t="s">
        <v>266</v>
      </c>
      <c r="J71" s="3">
        <v>43191</v>
      </c>
      <c r="K71" s="3">
        <v>43678</v>
      </c>
      <c r="L71" s="1" t="s">
        <v>754</v>
      </c>
      <c r="M71" s="1">
        <v>17857268007</v>
      </c>
      <c r="N71" s="1" t="s">
        <v>749</v>
      </c>
      <c r="O71" s="1">
        <v>18858661811</v>
      </c>
      <c r="P71" s="1" t="s">
        <v>749</v>
      </c>
      <c r="Q71" s="1">
        <v>18858661811</v>
      </c>
      <c r="R71" s="1" t="s">
        <v>259</v>
      </c>
      <c r="S71" s="1" t="s">
        <v>461</v>
      </c>
    </row>
    <row r="72" spans="1:19">
      <c r="A72" s="1" t="s">
        <v>420</v>
      </c>
      <c r="B72" s="1" t="s">
        <v>755</v>
      </c>
      <c r="C72" s="1" t="s">
        <v>903</v>
      </c>
      <c r="D72" s="1" t="s">
        <v>459</v>
      </c>
      <c r="E72" s="1" t="s">
        <v>259</v>
      </c>
      <c r="F72" s="1" t="s">
        <v>756</v>
      </c>
      <c r="G72" s="1" t="s">
        <v>421</v>
      </c>
      <c r="H72" s="1">
        <v>4000</v>
      </c>
      <c r="I72" s="1" t="s">
        <v>757</v>
      </c>
      <c r="J72" s="3">
        <v>43101</v>
      </c>
      <c r="K72" s="3">
        <v>44166</v>
      </c>
      <c r="L72" s="1" t="s">
        <v>758</v>
      </c>
      <c r="M72" s="1">
        <v>13757688798</v>
      </c>
      <c r="N72" s="1" t="s">
        <v>759</v>
      </c>
      <c r="O72" s="1">
        <v>15957619690</v>
      </c>
      <c r="P72" s="1" t="s">
        <v>749</v>
      </c>
      <c r="Q72" s="1">
        <v>18858661811</v>
      </c>
      <c r="R72" s="1" t="s">
        <v>756</v>
      </c>
      <c r="S72" s="1" t="s">
        <v>471</v>
      </c>
    </row>
    <row r="73" spans="1:19">
      <c r="A73" s="1" t="s">
        <v>267</v>
      </c>
      <c r="B73" s="1" t="s">
        <v>760</v>
      </c>
      <c r="C73" s="1" t="s">
        <v>268</v>
      </c>
      <c r="D73" s="1" t="s">
        <v>459</v>
      </c>
      <c r="E73" s="1" t="s">
        <v>259</v>
      </c>
      <c r="F73" s="1" t="s">
        <v>756</v>
      </c>
      <c r="G73" s="1" t="s">
        <v>761</v>
      </c>
      <c r="H73" s="1">
        <v>20000</v>
      </c>
      <c r="I73" s="1" t="s">
        <v>762</v>
      </c>
      <c r="J73" s="3">
        <v>43525</v>
      </c>
      <c r="K73" s="3">
        <v>44348</v>
      </c>
      <c r="L73" s="1" t="s">
        <v>763</v>
      </c>
      <c r="M73" s="1">
        <v>13656563606</v>
      </c>
      <c r="N73" s="1" t="s">
        <v>759</v>
      </c>
      <c r="O73" s="1">
        <v>15957619690</v>
      </c>
      <c r="P73" s="1" t="s">
        <v>749</v>
      </c>
      <c r="Q73" s="1">
        <v>18858661811</v>
      </c>
      <c r="R73" s="1" t="s">
        <v>756</v>
      </c>
      <c r="S73" s="1" t="s">
        <v>471</v>
      </c>
    </row>
    <row r="74" spans="1:19">
      <c r="A74" s="1" t="s">
        <v>270</v>
      </c>
      <c r="B74" s="1" t="s">
        <v>764</v>
      </c>
      <c r="C74" s="1" t="s">
        <v>271</v>
      </c>
      <c r="D74" s="1" t="s">
        <v>459</v>
      </c>
      <c r="E74" s="1" t="s">
        <v>259</v>
      </c>
      <c r="F74" s="1" t="s">
        <v>765</v>
      </c>
      <c r="G74" s="1" t="s">
        <v>424</v>
      </c>
      <c r="H74" s="1">
        <v>15000</v>
      </c>
      <c r="I74" s="1" t="s">
        <v>766</v>
      </c>
      <c r="J74" s="3">
        <v>43466</v>
      </c>
      <c r="K74" s="3">
        <v>44896</v>
      </c>
      <c r="L74" s="1" t="s">
        <v>767</v>
      </c>
      <c r="M74" s="1">
        <v>15967680303</v>
      </c>
      <c r="N74" s="1" t="s">
        <v>768</v>
      </c>
      <c r="O74" s="1">
        <v>13857610661</v>
      </c>
      <c r="P74" s="1" t="s">
        <v>749</v>
      </c>
      <c r="Q74" s="1">
        <v>18858661811</v>
      </c>
      <c r="R74" s="1" t="s">
        <v>765</v>
      </c>
      <c r="S74" s="1" t="s">
        <v>471</v>
      </c>
    </row>
    <row r="75" spans="1:19">
      <c r="A75" s="1" t="s">
        <v>273</v>
      </c>
      <c r="B75" s="1" t="s">
        <v>769</v>
      </c>
      <c r="C75" s="1" t="s">
        <v>274</v>
      </c>
      <c r="D75" s="1" t="s">
        <v>459</v>
      </c>
      <c r="E75" s="1" t="s">
        <v>259</v>
      </c>
      <c r="F75" s="1" t="s">
        <v>770</v>
      </c>
      <c r="G75" s="1" t="s">
        <v>771</v>
      </c>
      <c r="H75" s="1">
        <v>16000</v>
      </c>
      <c r="I75" s="1" t="s">
        <v>772</v>
      </c>
      <c r="J75" s="3">
        <v>43617</v>
      </c>
      <c r="K75" s="3">
        <v>44166</v>
      </c>
      <c r="L75" s="1" t="s">
        <v>773</v>
      </c>
      <c r="M75" s="1">
        <v>13018915555</v>
      </c>
      <c r="N75" s="1" t="s">
        <v>774</v>
      </c>
      <c r="O75" s="1">
        <v>15757690721</v>
      </c>
      <c r="P75" s="1" t="s">
        <v>749</v>
      </c>
      <c r="Q75" s="1">
        <v>18858661811</v>
      </c>
      <c r="R75" s="1" t="s">
        <v>770</v>
      </c>
      <c r="S75" s="1" t="s">
        <v>471</v>
      </c>
    </row>
    <row r="76" spans="1:19">
      <c r="A76" s="1" t="s">
        <v>276</v>
      </c>
      <c r="B76" s="1" t="s">
        <v>775</v>
      </c>
      <c r="C76" s="1" t="s">
        <v>277</v>
      </c>
      <c r="D76" s="1" t="s">
        <v>459</v>
      </c>
      <c r="E76" s="1" t="s">
        <v>259</v>
      </c>
      <c r="F76" s="1" t="s">
        <v>776</v>
      </c>
      <c r="G76" s="1" t="s">
        <v>278</v>
      </c>
      <c r="H76" s="1">
        <v>750</v>
      </c>
      <c r="I76" s="1" t="s">
        <v>777</v>
      </c>
      <c r="J76" s="3">
        <v>43282</v>
      </c>
      <c r="K76" s="3">
        <v>43862</v>
      </c>
      <c r="L76" s="1" t="s">
        <v>778</v>
      </c>
      <c r="M76" s="1">
        <v>13958533789</v>
      </c>
      <c r="N76" s="1" t="s">
        <v>779</v>
      </c>
      <c r="O76" s="1">
        <v>13867670089</v>
      </c>
      <c r="P76" s="1" t="s">
        <v>749</v>
      </c>
      <c r="Q76" s="1">
        <v>18858661811</v>
      </c>
      <c r="R76" s="1" t="s">
        <v>776</v>
      </c>
      <c r="S76" s="1" t="s">
        <v>461</v>
      </c>
    </row>
    <row r="77" spans="1:19">
      <c r="A77" s="1" t="s">
        <v>279</v>
      </c>
      <c r="B77" s="1" t="s">
        <v>780</v>
      </c>
      <c r="C77" s="1" t="s">
        <v>280</v>
      </c>
      <c r="D77" s="1" t="s">
        <v>459</v>
      </c>
      <c r="E77" s="1" t="s">
        <v>259</v>
      </c>
      <c r="F77" s="1" t="s">
        <v>776</v>
      </c>
      <c r="G77" s="1" t="s">
        <v>427</v>
      </c>
      <c r="H77" s="1">
        <v>20000</v>
      </c>
      <c r="I77" s="1" t="s">
        <v>781</v>
      </c>
      <c r="J77" s="3">
        <v>43466</v>
      </c>
      <c r="K77" s="3">
        <v>44531</v>
      </c>
      <c r="L77" s="1" t="s">
        <v>782</v>
      </c>
      <c r="M77" s="1">
        <v>18553296991</v>
      </c>
      <c r="N77" s="1" t="s">
        <v>779</v>
      </c>
      <c r="O77" s="1">
        <v>13867670089</v>
      </c>
      <c r="P77" s="1" t="s">
        <v>749</v>
      </c>
      <c r="Q77" s="1">
        <v>18858661811</v>
      </c>
      <c r="R77" s="1" t="s">
        <v>776</v>
      </c>
      <c r="S77" s="1" t="s">
        <v>471</v>
      </c>
    </row>
    <row r="78" spans="1:19">
      <c r="A78" s="1" t="s">
        <v>282</v>
      </c>
      <c r="B78" s="1" t="s">
        <v>783</v>
      </c>
      <c r="C78" s="1" t="s">
        <v>283</v>
      </c>
      <c r="D78" s="1" t="s">
        <v>459</v>
      </c>
      <c r="E78" s="1" t="s">
        <v>259</v>
      </c>
      <c r="F78" s="1" t="s">
        <v>784</v>
      </c>
      <c r="G78" s="1" t="s">
        <v>428</v>
      </c>
      <c r="H78" s="1">
        <v>10000</v>
      </c>
      <c r="I78" s="1" t="s">
        <v>785</v>
      </c>
      <c r="J78" s="3">
        <v>43252</v>
      </c>
      <c r="K78" s="3">
        <v>43862</v>
      </c>
      <c r="L78" s="1" t="s">
        <v>786</v>
      </c>
      <c r="M78" s="1">
        <v>15958675223</v>
      </c>
      <c r="N78" s="1" t="s">
        <v>787</v>
      </c>
      <c r="O78" s="1">
        <v>13968589977</v>
      </c>
      <c r="P78" s="1" t="s">
        <v>749</v>
      </c>
      <c r="Q78" s="1">
        <v>18858661811</v>
      </c>
      <c r="R78" s="1" t="s">
        <v>784</v>
      </c>
      <c r="S78" s="1" t="s">
        <v>471</v>
      </c>
    </row>
    <row r="79" spans="1:19">
      <c r="A79" s="1" t="s">
        <v>285</v>
      </c>
      <c r="B79" s="1" t="s">
        <v>788</v>
      </c>
      <c r="C79" s="1" t="s">
        <v>286</v>
      </c>
      <c r="D79" s="1" t="s">
        <v>459</v>
      </c>
      <c r="E79" s="1" t="s">
        <v>259</v>
      </c>
      <c r="F79" s="1" t="s">
        <v>784</v>
      </c>
      <c r="G79" s="1" t="s">
        <v>430</v>
      </c>
      <c r="H79" s="1">
        <v>10000</v>
      </c>
      <c r="I79" s="1" t="s">
        <v>789</v>
      </c>
      <c r="J79" s="3">
        <v>42370</v>
      </c>
      <c r="K79" s="3">
        <v>43070</v>
      </c>
      <c r="L79" s="1" t="s">
        <v>790</v>
      </c>
      <c r="M79" s="1">
        <v>15968680470</v>
      </c>
      <c r="N79" s="1" t="s">
        <v>787</v>
      </c>
      <c r="O79" s="1">
        <v>13968589977</v>
      </c>
      <c r="P79" s="1" t="s">
        <v>749</v>
      </c>
      <c r="Q79" s="1">
        <v>18858661811</v>
      </c>
      <c r="R79" s="1" t="s">
        <v>784</v>
      </c>
      <c r="S79" s="1" t="s">
        <v>461</v>
      </c>
    </row>
    <row r="80" spans="1:19">
      <c r="A80" s="1" t="s">
        <v>431</v>
      </c>
      <c r="B80" s="1" t="s">
        <v>791</v>
      </c>
      <c r="C80" s="1" t="s">
        <v>904</v>
      </c>
      <c r="D80" s="1" t="s">
        <v>459</v>
      </c>
      <c r="E80" s="1" t="s">
        <v>259</v>
      </c>
      <c r="F80" s="1" t="s">
        <v>792</v>
      </c>
      <c r="G80" s="1" t="s">
        <v>793</v>
      </c>
      <c r="H80" s="1">
        <v>800</v>
      </c>
      <c r="I80" s="1" t="s">
        <v>794</v>
      </c>
      <c r="J80" s="3">
        <v>41426</v>
      </c>
      <c r="K80" s="3">
        <v>43497</v>
      </c>
      <c r="L80" s="1" t="s">
        <v>795</v>
      </c>
      <c r="M80" s="1">
        <v>15858657710</v>
      </c>
      <c r="N80" s="1" t="s">
        <v>796</v>
      </c>
      <c r="O80" s="1">
        <v>13616840095</v>
      </c>
      <c r="P80" s="1" t="s">
        <v>749</v>
      </c>
      <c r="Q80" s="1">
        <v>18858661811</v>
      </c>
      <c r="R80" s="1" t="s">
        <v>792</v>
      </c>
      <c r="S80" s="1" t="s">
        <v>461</v>
      </c>
    </row>
    <row r="81" spans="1:19">
      <c r="A81" s="1" t="s">
        <v>288</v>
      </c>
      <c r="B81" s="1" t="s">
        <v>797</v>
      </c>
      <c r="C81" s="1" t="s">
        <v>289</v>
      </c>
      <c r="D81" s="1" t="s">
        <v>459</v>
      </c>
      <c r="E81" s="1" t="s">
        <v>259</v>
      </c>
      <c r="F81" s="1" t="s">
        <v>798</v>
      </c>
      <c r="G81" s="1" t="s">
        <v>434</v>
      </c>
      <c r="H81" s="1">
        <v>5000</v>
      </c>
      <c r="I81" s="1" t="s">
        <v>799</v>
      </c>
      <c r="J81" s="3">
        <v>43800</v>
      </c>
      <c r="K81" s="3">
        <v>44531</v>
      </c>
      <c r="L81" s="1" t="s">
        <v>800</v>
      </c>
      <c r="M81" s="1">
        <v>13736631880</v>
      </c>
      <c r="N81" s="1" t="s">
        <v>801</v>
      </c>
      <c r="O81" s="1">
        <v>13750632234</v>
      </c>
      <c r="P81" s="1" t="s">
        <v>749</v>
      </c>
      <c r="Q81" s="1">
        <v>18858661811</v>
      </c>
      <c r="R81" s="1" t="s">
        <v>798</v>
      </c>
      <c r="S81" s="1" t="s">
        <v>461</v>
      </c>
    </row>
    <row r="82" spans="1:19">
      <c r="A82" s="1" t="s">
        <v>291</v>
      </c>
      <c r="B82" s="1" t="s">
        <v>802</v>
      </c>
      <c r="C82" s="1" t="s">
        <v>292</v>
      </c>
      <c r="D82" s="1" t="s">
        <v>459</v>
      </c>
      <c r="E82" s="1" t="s">
        <v>293</v>
      </c>
      <c r="F82" s="1" t="s">
        <v>293</v>
      </c>
      <c r="G82" s="1" t="s">
        <v>803</v>
      </c>
      <c r="H82" s="1">
        <v>12000</v>
      </c>
      <c r="I82" s="1" t="s">
        <v>804</v>
      </c>
      <c r="J82" s="3">
        <v>43497</v>
      </c>
      <c r="K82" s="3">
        <v>44986</v>
      </c>
      <c r="L82" s="1" t="s">
        <v>805</v>
      </c>
      <c r="M82" s="1">
        <v>13867141537</v>
      </c>
      <c r="N82" s="1" t="s">
        <v>806</v>
      </c>
      <c r="O82" s="1">
        <v>13735990030</v>
      </c>
      <c r="P82" s="1" t="s">
        <v>806</v>
      </c>
      <c r="Q82" s="1">
        <v>13735990030</v>
      </c>
      <c r="R82" s="1" t="s">
        <v>293</v>
      </c>
      <c r="S82" s="1" t="s">
        <v>461</v>
      </c>
    </row>
    <row r="83" spans="1:19">
      <c r="A83" s="1" t="s">
        <v>295</v>
      </c>
      <c r="B83" s="1" t="s">
        <v>807</v>
      </c>
      <c r="C83" s="1" t="s">
        <v>296</v>
      </c>
      <c r="D83" s="1" t="s">
        <v>459</v>
      </c>
      <c r="E83" s="1" t="s">
        <v>293</v>
      </c>
      <c r="F83" s="1" t="s">
        <v>808</v>
      </c>
      <c r="G83" s="1" t="s">
        <v>809</v>
      </c>
      <c r="H83" s="1">
        <v>6000</v>
      </c>
      <c r="I83" s="1" t="s">
        <v>810</v>
      </c>
      <c r="J83" s="3">
        <v>43800</v>
      </c>
      <c r="K83" s="3">
        <v>44531</v>
      </c>
      <c r="L83" s="1" t="s">
        <v>773</v>
      </c>
      <c r="M83" s="1">
        <v>13018915555</v>
      </c>
      <c r="N83" s="1" t="s">
        <v>811</v>
      </c>
      <c r="O83" s="1">
        <v>13515789815</v>
      </c>
      <c r="P83" s="1" t="s">
        <v>806</v>
      </c>
      <c r="Q83" s="1">
        <v>13735990030</v>
      </c>
      <c r="R83" s="1" t="s">
        <v>808</v>
      </c>
      <c r="S83" s="1" t="s">
        <v>461</v>
      </c>
    </row>
    <row r="84" spans="1:19">
      <c r="A84" s="1" t="s">
        <v>298</v>
      </c>
      <c r="B84" s="1" t="s">
        <v>812</v>
      </c>
      <c r="C84" s="1" t="s">
        <v>299</v>
      </c>
      <c r="D84" s="1" t="s">
        <v>459</v>
      </c>
      <c r="E84" s="1" t="s">
        <v>293</v>
      </c>
      <c r="F84" s="1" t="s">
        <v>813</v>
      </c>
      <c r="G84" s="1" t="s">
        <v>300</v>
      </c>
      <c r="H84" s="1">
        <v>6000</v>
      </c>
      <c r="I84" s="1" t="s">
        <v>814</v>
      </c>
      <c r="J84" s="3">
        <v>41275</v>
      </c>
      <c r="K84" s="3">
        <v>43862</v>
      </c>
      <c r="L84" s="1" t="s">
        <v>815</v>
      </c>
      <c r="M84" s="1">
        <v>13567096610</v>
      </c>
      <c r="N84" s="1" t="s">
        <v>816</v>
      </c>
      <c r="O84" s="1">
        <v>15005883552</v>
      </c>
      <c r="P84" s="1" t="s">
        <v>806</v>
      </c>
      <c r="Q84" s="1">
        <v>13735990030</v>
      </c>
      <c r="R84" s="1" t="s">
        <v>813</v>
      </c>
      <c r="S84" s="1" t="s">
        <v>471</v>
      </c>
    </row>
    <row r="85" spans="1:19">
      <c r="A85" s="1" t="s">
        <v>302</v>
      </c>
      <c r="B85" s="1" t="s">
        <v>817</v>
      </c>
      <c r="C85" s="1" t="s">
        <v>303</v>
      </c>
      <c r="D85" s="1" t="s">
        <v>459</v>
      </c>
      <c r="E85" s="1" t="s">
        <v>293</v>
      </c>
      <c r="F85" s="1" t="s">
        <v>818</v>
      </c>
      <c r="G85" s="1" t="s">
        <v>819</v>
      </c>
      <c r="H85" s="1">
        <v>20000</v>
      </c>
      <c r="I85" s="1" t="s">
        <v>820</v>
      </c>
      <c r="J85" s="3">
        <v>42979</v>
      </c>
      <c r="K85" s="3">
        <v>43709</v>
      </c>
      <c r="L85" s="1" t="s">
        <v>821</v>
      </c>
      <c r="M85" s="1">
        <v>13606695998</v>
      </c>
      <c r="N85" s="1" t="s">
        <v>822</v>
      </c>
      <c r="O85" s="1">
        <v>13757836523</v>
      </c>
      <c r="P85" s="1" t="s">
        <v>806</v>
      </c>
      <c r="Q85" s="1">
        <v>13735990030</v>
      </c>
      <c r="R85" s="1" t="s">
        <v>818</v>
      </c>
      <c r="S85" s="1" t="s">
        <v>471</v>
      </c>
    </row>
  </sheetData>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94"/>
  <sheetViews>
    <sheetView tabSelected="1" view="pageBreakPreview" zoomScale="71" zoomScaleNormal="100" topLeftCell="A6" workbookViewId="0">
      <selection activeCell="O21" sqref="O21"/>
    </sheetView>
  </sheetViews>
  <sheetFormatPr defaultColWidth="9" defaultRowHeight="13.5"/>
  <cols>
    <col min="1" max="1" width="5.875" style="14" customWidth="1"/>
    <col min="2" max="2" width="18.5" style="14" customWidth="1"/>
    <col min="3" max="3" width="14.75" style="14" customWidth="1"/>
    <col min="4" max="4" width="8" style="14" customWidth="1"/>
    <col min="5" max="5" width="56" style="14" customWidth="1"/>
    <col min="6" max="6" width="10.5" style="14" customWidth="1"/>
    <col min="7" max="7" width="11.9666666666667" style="14" customWidth="1"/>
    <col min="8" max="8" width="11.625" style="14"/>
    <col min="9" max="16384" width="9" style="14"/>
  </cols>
  <sheetData>
    <row r="1" s="14" customFormat="1" ht="26.1" customHeight="1" spans="1:2">
      <c r="A1" s="15" t="s">
        <v>11</v>
      </c>
      <c r="B1" s="15"/>
    </row>
    <row r="2" s="14" customFormat="1" ht="38.1" customHeight="1" spans="1:9">
      <c r="A2" s="16" t="s">
        <v>12</v>
      </c>
      <c r="B2" s="16"/>
      <c r="C2" s="16"/>
      <c r="D2" s="16"/>
      <c r="E2" s="16"/>
      <c r="F2" s="16"/>
      <c r="G2" s="16"/>
      <c r="H2" s="16"/>
      <c r="I2" s="16"/>
    </row>
    <row r="3" s="14" customFormat="1" ht="57" spans="1:9">
      <c r="A3" s="17" t="s">
        <v>0</v>
      </c>
      <c r="B3" s="17" t="s">
        <v>1</v>
      </c>
      <c r="C3" s="17" t="s">
        <v>2</v>
      </c>
      <c r="D3" s="17" t="s">
        <v>3</v>
      </c>
      <c r="E3" s="17" t="s">
        <v>4</v>
      </c>
      <c r="F3" s="17" t="s">
        <v>5</v>
      </c>
      <c r="G3" s="17" t="s">
        <v>13</v>
      </c>
      <c r="H3" s="17" t="s">
        <v>7</v>
      </c>
      <c r="I3" s="17" t="s">
        <v>8</v>
      </c>
    </row>
    <row r="4" s="14" customFormat="1" ht="18.75" spans="1:9">
      <c r="A4" s="18" t="s">
        <v>9</v>
      </c>
      <c r="B4" s="18"/>
      <c r="C4" s="18"/>
      <c r="D4" s="19"/>
      <c r="E4" s="19"/>
      <c r="F4" s="19"/>
      <c r="G4" s="20">
        <f>SUM(G5:G94)</f>
        <v>10804912.06</v>
      </c>
      <c r="H4" s="20">
        <f>SUM(H5:H94)</f>
        <v>1599638.5</v>
      </c>
      <c r="I4" s="28"/>
    </row>
    <row r="5" s="14" customFormat="1" ht="99" customHeight="1" spans="1:9">
      <c r="A5" s="21">
        <v>1</v>
      </c>
      <c r="B5" s="22" t="s">
        <v>14</v>
      </c>
      <c r="C5" s="22" t="s">
        <v>15</v>
      </c>
      <c r="D5" s="23" t="s">
        <v>16</v>
      </c>
      <c r="E5" s="22" t="s">
        <v>17</v>
      </c>
      <c r="F5" s="24" t="s">
        <v>18</v>
      </c>
      <c r="G5" s="25">
        <v>15000</v>
      </c>
      <c r="H5" s="25">
        <v>9000</v>
      </c>
      <c r="I5" s="28" t="s">
        <v>10</v>
      </c>
    </row>
    <row r="6" s="14" customFormat="1" ht="127" customHeight="1" spans="1:9">
      <c r="A6" s="21">
        <v>2</v>
      </c>
      <c r="B6" s="22" t="s">
        <v>19</v>
      </c>
      <c r="C6" s="22" t="s">
        <v>20</v>
      </c>
      <c r="D6" s="23" t="s">
        <v>16</v>
      </c>
      <c r="E6" s="22" t="s">
        <v>21</v>
      </c>
      <c r="F6" s="24" t="s">
        <v>22</v>
      </c>
      <c r="G6" s="25">
        <v>5000</v>
      </c>
      <c r="H6" s="25">
        <v>1500</v>
      </c>
      <c r="I6" s="28" t="s">
        <v>10</v>
      </c>
    </row>
    <row r="7" s="14" customFormat="1" ht="90" customHeight="1" spans="1:9">
      <c r="A7" s="21">
        <v>3</v>
      </c>
      <c r="B7" s="22" t="s">
        <v>23</v>
      </c>
      <c r="C7" s="22" t="s">
        <v>24</v>
      </c>
      <c r="D7" s="23" t="s">
        <v>16</v>
      </c>
      <c r="E7" s="22" t="s">
        <v>25</v>
      </c>
      <c r="F7" s="24" t="s">
        <v>22</v>
      </c>
      <c r="G7" s="25">
        <v>15798</v>
      </c>
      <c r="H7" s="25">
        <v>15000</v>
      </c>
      <c r="I7" s="28" t="s">
        <v>26</v>
      </c>
    </row>
    <row r="8" s="14" customFormat="1" ht="42" customHeight="1" spans="1:9">
      <c r="A8" s="21">
        <v>4</v>
      </c>
      <c r="B8" s="22" t="s">
        <v>27</v>
      </c>
      <c r="C8" s="22" t="s">
        <v>28</v>
      </c>
      <c r="D8" s="23" t="s">
        <v>16</v>
      </c>
      <c r="E8" s="22" t="s">
        <v>29</v>
      </c>
      <c r="F8" s="26" t="s">
        <v>30</v>
      </c>
      <c r="G8" s="27">
        <v>341405</v>
      </c>
      <c r="H8" s="27">
        <v>18754</v>
      </c>
      <c r="I8" s="29" t="s">
        <v>26</v>
      </c>
    </row>
    <row r="9" s="14" customFormat="1" ht="56" customHeight="1" spans="1:9">
      <c r="A9" s="21">
        <v>5</v>
      </c>
      <c r="B9" s="22" t="s">
        <v>31</v>
      </c>
      <c r="C9" s="22" t="s">
        <v>32</v>
      </c>
      <c r="D9" s="23" t="s">
        <v>33</v>
      </c>
      <c r="E9" s="22" t="s">
        <v>34</v>
      </c>
      <c r="F9" s="24" t="s">
        <v>35</v>
      </c>
      <c r="G9" s="25">
        <v>151000</v>
      </c>
      <c r="H9" s="25">
        <v>40316</v>
      </c>
      <c r="I9" s="28" t="s">
        <v>10</v>
      </c>
    </row>
    <row r="10" s="14" customFormat="1" ht="80.1" customHeight="1" spans="1:9">
      <c r="A10" s="21">
        <v>6</v>
      </c>
      <c r="B10" s="22" t="s">
        <v>36</v>
      </c>
      <c r="C10" s="22" t="s">
        <v>32</v>
      </c>
      <c r="D10" s="23" t="s">
        <v>33</v>
      </c>
      <c r="E10" s="22" t="s">
        <v>37</v>
      </c>
      <c r="F10" s="24" t="s">
        <v>18</v>
      </c>
      <c r="G10" s="25">
        <v>50749</v>
      </c>
      <c r="H10" s="25">
        <v>28797</v>
      </c>
      <c r="I10" s="28" t="s">
        <v>26</v>
      </c>
    </row>
    <row r="11" s="14" customFormat="1" ht="80.1" customHeight="1" spans="1:9">
      <c r="A11" s="21">
        <v>7</v>
      </c>
      <c r="B11" s="22" t="s">
        <v>38</v>
      </c>
      <c r="C11" s="22" t="s">
        <v>32</v>
      </c>
      <c r="D11" s="23" t="s">
        <v>33</v>
      </c>
      <c r="E11" s="22" t="s">
        <v>39</v>
      </c>
      <c r="F11" s="24" t="s">
        <v>18</v>
      </c>
      <c r="G11" s="25">
        <v>110548</v>
      </c>
      <c r="H11" s="25">
        <v>39184</v>
      </c>
      <c r="I11" s="29" t="s">
        <v>40</v>
      </c>
    </row>
    <row r="12" s="14" customFormat="1" ht="49" customHeight="1" spans="1:9">
      <c r="A12" s="21">
        <v>8</v>
      </c>
      <c r="B12" s="22" t="s">
        <v>41</v>
      </c>
      <c r="C12" s="22" t="s">
        <v>42</v>
      </c>
      <c r="D12" s="23" t="s">
        <v>33</v>
      </c>
      <c r="E12" s="22" t="s">
        <v>43</v>
      </c>
      <c r="F12" s="24" t="s">
        <v>30</v>
      </c>
      <c r="G12" s="25">
        <v>11000</v>
      </c>
      <c r="H12" s="25">
        <v>0</v>
      </c>
      <c r="I12" s="29" t="s">
        <v>10</v>
      </c>
    </row>
    <row r="13" s="14" customFormat="1" ht="51" customHeight="1" spans="1:9">
      <c r="A13" s="21">
        <v>9</v>
      </c>
      <c r="B13" s="22" t="s">
        <v>44</v>
      </c>
      <c r="C13" s="22" t="s">
        <v>42</v>
      </c>
      <c r="D13" s="23" t="s">
        <v>33</v>
      </c>
      <c r="E13" s="22" t="s">
        <v>45</v>
      </c>
      <c r="F13" s="24" t="s">
        <v>30</v>
      </c>
      <c r="G13" s="25">
        <v>20000</v>
      </c>
      <c r="H13" s="25">
        <v>0</v>
      </c>
      <c r="I13" s="29" t="s">
        <v>10</v>
      </c>
    </row>
    <row r="14" s="14" customFormat="1" ht="50" customHeight="1" spans="1:9">
      <c r="A14" s="21">
        <v>10</v>
      </c>
      <c r="B14" s="22" t="s">
        <v>46</v>
      </c>
      <c r="C14" s="22" t="s">
        <v>42</v>
      </c>
      <c r="D14" s="23" t="s">
        <v>33</v>
      </c>
      <c r="E14" s="22" t="s">
        <v>47</v>
      </c>
      <c r="F14" s="24" t="s">
        <v>48</v>
      </c>
      <c r="G14" s="25">
        <v>50000</v>
      </c>
      <c r="H14" s="25">
        <v>6000</v>
      </c>
      <c r="I14" s="29" t="s">
        <v>26</v>
      </c>
    </row>
    <row r="15" s="14" customFormat="1" ht="51" customHeight="1" spans="1:9">
      <c r="A15" s="21">
        <v>11</v>
      </c>
      <c r="B15" s="22" t="s">
        <v>49</v>
      </c>
      <c r="C15" s="22" t="s">
        <v>42</v>
      </c>
      <c r="D15" s="23" t="s">
        <v>33</v>
      </c>
      <c r="E15" s="22" t="s">
        <v>50</v>
      </c>
      <c r="F15" s="24" t="s">
        <v>48</v>
      </c>
      <c r="G15" s="25">
        <v>16000</v>
      </c>
      <c r="H15" s="25">
        <v>10000</v>
      </c>
      <c r="I15" s="29" t="s">
        <v>10</v>
      </c>
    </row>
    <row r="16" s="14" customFormat="1" ht="51" customHeight="1" spans="1:9">
      <c r="A16" s="21">
        <v>12</v>
      </c>
      <c r="B16" s="22" t="s">
        <v>51</v>
      </c>
      <c r="C16" s="22" t="s">
        <v>42</v>
      </c>
      <c r="D16" s="23" t="s">
        <v>33</v>
      </c>
      <c r="E16" s="22" t="s">
        <v>52</v>
      </c>
      <c r="F16" s="24" t="s">
        <v>48</v>
      </c>
      <c r="G16" s="25">
        <v>40000</v>
      </c>
      <c r="H16" s="25">
        <v>0</v>
      </c>
      <c r="I16" s="29" t="s">
        <v>26</v>
      </c>
    </row>
    <row r="17" s="14" customFormat="1" ht="55" customHeight="1" spans="1:9">
      <c r="A17" s="21">
        <v>13</v>
      </c>
      <c r="B17" s="22" t="s">
        <v>53</v>
      </c>
      <c r="C17" s="22" t="s">
        <v>54</v>
      </c>
      <c r="D17" s="23" t="s">
        <v>33</v>
      </c>
      <c r="E17" s="22" t="s">
        <v>55</v>
      </c>
      <c r="F17" s="24" t="s">
        <v>56</v>
      </c>
      <c r="G17" s="25">
        <v>786700</v>
      </c>
      <c r="H17" s="25">
        <v>87806</v>
      </c>
      <c r="I17" s="29" t="s">
        <v>26</v>
      </c>
    </row>
    <row r="18" s="14" customFormat="1" ht="42" customHeight="1" spans="1:9">
      <c r="A18" s="21">
        <v>14</v>
      </c>
      <c r="B18" s="22" t="s">
        <v>57</v>
      </c>
      <c r="C18" s="22" t="s">
        <v>58</v>
      </c>
      <c r="D18" s="23" t="s">
        <v>59</v>
      </c>
      <c r="E18" s="22" t="s">
        <v>60</v>
      </c>
      <c r="F18" s="24" t="s">
        <v>61</v>
      </c>
      <c r="G18" s="25">
        <v>150000</v>
      </c>
      <c r="H18" s="25">
        <v>5000</v>
      </c>
      <c r="I18" s="28" t="s">
        <v>10</v>
      </c>
    </row>
    <row r="19" s="14" customFormat="1" ht="63" customHeight="1" spans="1:9">
      <c r="A19" s="21">
        <v>15</v>
      </c>
      <c r="B19" s="22" t="s">
        <v>62</v>
      </c>
      <c r="C19" s="22" t="s">
        <v>63</v>
      </c>
      <c r="D19" s="23" t="s">
        <v>59</v>
      </c>
      <c r="E19" s="22" t="s">
        <v>64</v>
      </c>
      <c r="F19" s="24" t="s">
        <v>48</v>
      </c>
      <c r="G19" s="25">
        <v>78880.65</v>
      </c>
      <c r="H19" s="25">
        <v>3600</v>
      </c>
      <c r="I19" s="28" t="s">
        <v>10</v>
      </c>
    </row>
    <row r="20" s="14" customFormat="1" ht="62" customHeight="1" spans="1:9">
      <c r="A20" s="21">
        <v>16</v>
      </c>
      <c r="B20" s="22" t="s">
        <v>65</v>
      </c>
      <c r="C20" s="22" t="s">
        <v>66</v>
      </c>
      <c r="D20" s="23" t="s">
        <v>67</v>
      </c>
      <c r="E20" s="22" t="s">
        <v>68</v>
      </c>
      <c r="F20" s="24" t="s">
        <v>69</v>
      </c>
      <c r="G20" s="25">
        <v>20000</v>
      </c>
      <c r="H20" s="25">
        <v>13600</v>
      </c>
      <c r="I20" s="28" t="s">
        <v>10</v>
      </c>
    </row>
    <row r="21" s="14" customFormat="1" ht="89" customHeight="1" spans="1:9">
      <c r="A21" s="21">
        <v>17</v>
      </c>
      <c r="B21" s="22" t="s">
        <v>70</v>
      </c>
      <c r="C21" s="22" t="s">
        <v>71</v>
      </c>
      <c r="D21" s="23" t="s">
        <v>67</v>
      </c>
      <c r="E21" s="22" t="s">
        <v>72</v>
      </c>
      <c r="F21" s="24" t="s">
        <v>30</v>
      </c>
      <c r="G21" s="25">
        <v>4200</v>
      </c>
      <c r="H21" s="25">
        <v>1470</v>
      </c>
      <c r="I21" s="28" t="s">
        <v>10</v>
      </c>
    </row>
    <row r="22" s="14" customFormat="1" ht="123" customHeight="1" spans="1:9">
      <c r="A22" s="21">
        <v>18</v>
      </c>
      <c r="B22" s="22" t="s">
        <v>73</v>
      </c>
      <c r="C22" s="22" t="s">
        <v>74</v>
      </c>
      <c r="D22" s="23" t="s">
        <v>67</v>
      </c>
      <c r="E22" s="22" t="s">
        <v>75</v>
      </c>
      <c r="F22" s="24" t="s">
        <v>76</v>
      </c>
      <c r="G22" s="25">
        <v>51400</v>
      </c>
      <c r="H22" s="25">
        <v>5000</v>
      </c>
      <c r="I22" s="28" t="s">
        <v>26</v>
      </c>
    </row>
    <row r="23" s="14" customFormat="1" ht="86" customHeight="1" spans="1:9">
      <c r="A23" s="21">
        <v>19</v>
      </c>
      <c r="B23" s="22" t="s">
        <v>77</v>
      </c>
      <c r="C23" s="22" t="s">
        <v>78</v>
      </c>
      <c r="D23" s="23" t="s">
        <v>67</v>
      </c>
      <c r="E23" s="22" t="s">
        <v>79</v>
      </c>
      <c r="F23" s="24" t="s">
        <v>76</v>
      </c>
      <c r="G23" s="25">
        <v>53000</v>
      </c>
      <c r="H23" s="25">
        <v>10000</v>
      </c>
      <c r="I23" s="28" t="s">
        <v>26</v>
      </c>
    </row>
    <row r="24" s="14" customFormat="1" ht="66" customHeight="1" spans="1:9">
      <c r="A24" s="21">
        <v>20</v>
      </c>
      <c r="B24" s="22" t="s">
        <v>80</v>
      </c>
      <c r="C24" s="22" t="s">
        <v>81</v>
      </c>
      <c r="D24" s="23" t="s">
        <v>67</v>
      </c>
      <c r="E24" s="22" t="s">
        <v>82</v>
      </c>
      <c r="F24" s="24" t="s">
        <v>83</v>
      </c>
      <c r="G24" s="25">
        <v>31200</v>
      </c>
      <c r="H24" s="25">
        <v>10000</v>
      </c>
      <c r="I24" s="28" t="s">
        <v>26</v>
      </c>
    </row>
    <row r="25" s="14" customFormat="1" ht="76" customHeight="1" spans="1:9">
      <c r="A25" s="21">
        <v>21</v>
      </c>
      <c r="B25" s="22" t="s">
        <v>84</v>
      </c>
      <c r="C25" s="22" t="s">
        <v>85</v>
      </c>
      <c r="D25" s="23" t="s">
        <v>67</v>
      </c>
      <c r="E25" s="22" t="s">
        <v>86</v>
      </c>
      <c r="F25" s="26" t="s">
        <v>18</v>
      </c>
      <c r="G25" s="27">
        <v>105000</v>
      </c>
      <c r="H25" s="27">
        <v>15000</v>
      </c>
      <c r="I25" s="29" t="s">
        <v>26</v>
      </c>
    </row>
    <row r="26" s="14" customFormat="1" ht="68" customHeight="1" spans="1:9">
      <c r="A26" s="21">
        <v>22</v>
      </c>
      <c r="B26" s="22" t="s">
        <v>87</v>
      </c>
      <c r="C26" s="22" t="s">
        <v>88</v>
      </c>
      <c r="D26" s="23" t="s">
        <v>67</v>
      </c>
      <c r="E26" s="22" t="s">
        <v>89</v>
      </c>
      <c r="F26" s="24" t="s">
        <v>30</v>
      </c>
      <c r="G26" s="25">
        <v>62319</v>
      </c>
      <c r="H26" s="25">
        <v>24000</v>
      </c>
      <c r="I26" s="28" t="s">
        <v>26</v>
      </c>
    </row>
    <row r="27" s="14" customFormat="1" ht="51" customHeight="1" spans="1:9">
      <c r="A27" s="21">
        <v>23</v>
      </c>
      <c r="B27" s="22" t="s">
        <v>90</v>
      </c>
      <c r="C27" s="22" t="s">
        <v>91</v>
      </c>
      <c r="D27" s="23" t="s">
        <v>67</v>
      </c>
      <c r="E27" s="22" t="s">
        <v>92</v>
      </c>
      <c r="F27" s="24" t="s">
        <v>93</v>
      </c>
      <c r="G27" s="25">
        <v>31336</v>
      </c>
      <c r="H27" s="25">
        <v>10000</v>
      </c>
      <c r="I27" s="28" t="s">
        <v>40</v>
      </c>
    </row>
    <row r="28" s="14" customFormat="1" ht="50" customHeight="1" spans="1:9">
      <c r="A28" s="21">
        <v>24</v>
      </c>
      <c r="B28" s="22" t="s">
        <v>94</v>
      </c>
      <c r="C28" s="22" t="s">
        <v>95</v>
      </c>
      <c r="D28" s="23" t="s">
        <v>67</v>
      </c>
      <c r="E28" s="22" t="s">
        <v>96</v>
      </c>
      <c r="F28" s="26" t="s">
        <v>48</v>
      </c>
      <c r="G28" s="25">
        <v>95000</v>
      </c>
      <c r="H28" s="25">
        <v>10000</v>
      </c>
      <c r="I28" s="28" t="s">
        <v>26</v>
      </c>
    </row>
    <row r="29" s="14" customFormat="1" ht="65" customHeight="1" spans="1:9">
      <c r="A29" s="21">
        <v>25</v>
      </c>
      <c r="B29" s="22" t="s">
        <v>97</v>
      </c>
      <c r="C29" s="22" t="s">
        <v>98</v>
      </c>
      <c r="D29" s="23" t="s">
        <v>99</v>
      </c>
      <c r="E29" s="22" t="s">
        <v>100</v>
      </c>
      <c r="F29" s="26" t="s">
        <v>18</v>
      </c>
      <c r="G29" s="27">
        <v>100000</v>
      </c>
      <c r="H29" s="27">
        <v>73435.5</v>
      </c>
      <c r="I29" s="29" t="s">
        <v>26</v>
      </c>
    </row>
    <row r="30" s="14" customFormat="1" ht="59" customHeight="1" spans="1:9">
      <c r="A30" s="21">
        <v>26</v>
      </c>
      <c r="B30" s="22" t="s">
        <v>101</v>
      </c>
      <c r="C30" s="22" t="s">
        <v>102</v>
      </c>
      <c r="D30" s="23" t="s">
        <v>99</v>
      </c>
      <c r="E30" s="22" t="s">
        <v>103</v>
      </c>
      <c r="F30" s="26" t="s">
        <v>76</v>
      </c>
      <c r="G30" s="25">
        <v>39000</v>
      </c>
      <c r="H30" s="25">
        <v>10000</v>
      </c>
      <c r="I30" s="28" t="s">
        <v>40</v>
      </c>
    </row>
    <row r="31" s="14" customFormat="1" ht="51" customHeight="1" spans="1:9">
      <c r="A31" s="21">
        <v>27</v>
      </c>
      <c r="B31" s="22" t="s">
        <v>104</v>
      </c>
      <c r="C31" s="22" t="s">
        <v>105</v>
      </c>
      <c r="D31" s="23" t="s">
        <v>99</v>
      </c>
      <c r="E31" s="22" t="s">
        <v>106</v>
      </c>
      <c r="F31" s="24" t="s">
        <v>35</v>
      </c>
      <c r="G31" s="25">
        <v>11356</v>
      </c>
      <c r="H31" s="25">
        <v>11000</v>
      </c>
      <c r="I31" s="28" t="s">
        <v>40</v>
      </c>
    </row>
    <row r="32" s="14" customFormat="1" ht="121" customHeight="1" spans="1:9">
      <c r="A32" s="21">
        <v>28</v>
      </c>
      <c r="B32" s="22" t="s">
        <v>107</v>
      </c>
      <c r="C32" s="22" t="s">
        <v>108</v>
      </c>
      <c r="D32" s="23" t="s">
        <v>99</v>
      </c>
      <c r="E32" s="22" t="s">
        <v>109</v>
      </c>
      <c r="F32" s="24" t="s">
        <v>30</v>
      </c>
      <c r="G32" s="25">
        <v>1220000</v>
      </c>
      <c r="H32" s="25">
        <v>2700</v>
      </c>
      <c r="I32" s="28" t="s">
        <v>10</v>
      </c>
    </row>
    <row r="33" s="14" customFormat="1" ht="36" customHeight="1" spans="1:9">
      <c r="A33" s="21">
        <v>29</v>
      </c>
      <c r="B33" s="22" t="s">
        <v>110</v>
      </c>
      <c r="C33" s="22" t="s">
        <v>111</v>
      </c>
      <c r="D33" s="23" t="s">
        <v>99</v>
      </c>
      <c r="E33" s="22" t="s">
        <v>112</v>
      </c>
      <c r="F33" s="24" t="s">
        <v>30</v>
      </c>
      <c r="G33" s="25">
        <v>10000</v>
      </c>
      <c r="H33" s="25">
        <v>150</v>
      </c>
      <c r="I33" s="28" t="s">
        <v>10</v>
      </c>
    </row>
    <row r="34" s="14" customFormat="1" ht="61" customHeight="1" spans="1:9">
      <c r="A34" s="21">
        <v>30</v>
      </c>
      <c r="B34" s="22" t="s">
        <v>113</v>
      </c>
      <c r="C34" s="22" t="s">
        <v>114</v>
      </c>
      <c r="D34" s="23" t="s">
        <v>99</v>
      </c>
      <c r="E34" s="22" t="s">
        <v>115</v>
      </c>
      <c r="F34" s="26" t="s">
        <v>93</v>
      </c>
      <c r="G34" s="25">
        <v>60000</v>
      </c>
      <c r="H34" s="25">
        <v>15000</v>
      </c>
      <c r="I34" s="28" t="s">
        <v>116</v>
      </c>
    </row>
    <row r="35" s="14" customFormat="1" ht="57" customHeight="1" spans="1:9">
      <c r="A35" s="21">
        <v>31</v>
      </c>
      <c r="B35" s="22" t="s">
        <v>117</v>
      </c>
      <c r="C35" s="22" t="s">
        <v>118</v>
      </c>
      <c r="D35" s="23" t="s">
        <v>99</v>
      </c>
      <c r="E35" s="22" t="s">
        <v>119</v>
      </c>
      <c r="F35" s="24" t="s">
        <v>18</v>
      </c>
      <c r="G35" s="25">
        <v>25000</v>
      </c>
      <c r="H35" s="25">
        <v>8000</v>
      </c>
      <c r="I35" s="28" t="s">
        <v>26</v>
      </c>
    </row>
    <row r="36" s="14" customFormat="1" ht="37" customHeight="1" spans="1:9">
      <c r="A36" s="21">
        <v>32</v>
      </c>
      <c r="B36" s="22" t="s">
        <v>120</v>
      </c>
      <c r="C36" s="22" t="s">
        <v>121</v>
      </c>
      <c r="D36" s="23" t="s">
        <v>99</v>
      </c>
      <c r="E36" s="22" t="s">
        <v>122</v>
      </c>
      <c r="F36" s="24" t="s">
        <v>18</v>
      </c>
      <c r="G36" s="25">
        <v>30500</v>
      </c>
      <c r="H36" s="25">
        <v>10000</v>
      </c>
      <c r="I36" s="28" t="s">
        <v>26</v>
      </c>
    </row>
    <row r="37" s="14" customFormat="1" ht="66" customHeight="1" spans="1:9">
      <c r="A37" s="21">
        <v>33</v>
      </c>
      <c r="B37" s="22" t="s">
        <v>123</v>
      </c>
      <c r="C37" s="22" t="s">
        <v>124</v>
      </c>
      <c r="D37" s="23" t="s">
        <v>99</v>
      </c>
      <c r="E37" s="22" t="s">
        <v>125</v>
      </c>
      <c r="F37" s="24" t="s">
        <v>18</v>
      </c>
      <c r="G37" s="25">
        <v>31500</v>
      </c>
      <c r="H37" s="25">
        <v>22000</v>
      </c>
      <c r="I37" s="28" t="s">
        <v>26</v>
      </c>
    </row>
    <row r="38" s="14" customFormat="1" ht="48.95" customHeight="1" spans="1:9">
      <c r="A38" s="21">
        <v>34</v>
      </c>
      <c r="B38" s="22" t="s">
        <v>126</v>
      </c>
      <c r="C38" s="22" t="s">
        <v>127</v>
      </c>
      <c r="D38" s="23" t="s">
        <v>99</v>
      </c>
      <c r="E38" s="22" t="s">
        <v>128</v>
      </c>
      <c r="F38" s="24" t="s">
        <v>18</v>
      </c>
      <c r="G38" s="25">
        <v>34335</v>
      </c>
      <c r="H38" s="25">
        <v>10000</v>
      </c>
      <c r="I38" s="28" t="s">
        <v>26</v>
      </c>
    </row>
    <row r="39" s="14" customFormat="1" ht="69" customHeight="1" spans="1:9">
      <c r="A39" s="21">
        <v>35</v>
      </c>
      <c r="B39" s="22" t="s">
        <v>129</v>
      </c>
      <c r="C39" s="22" t="s">
        <v>130</v>
      </c>
      <c r="D39" s="23" t="s">
        <v>99</v>
      </c>
      <c r="E39" s="22" t="s">
        <v>131</v>
      </c>
      <c r="F39" s="26" t="s">
        <v>18</v>
      </c>
      <c r="G39" s="25">
        <v>65992.8</v>
      </c>
      <c r="H39" s="25">
        <v>30000</v>
      </c>
      <c r="I39" s="29" t="s">
        <v>10</v>
      </c>
    </row>
    <row r="40" s="14" customFormat="1" ht="57" customHeight="1" spans="1:9">
      <c r="A40" s="21">
        <v>36</v>
      </c>
      <c r="B40" s="22" t="s">
        <v>132</v>
      </c>
      <c r="C40" s="22" t="s">
        <v>133</v>
      </c>
      <c r="D40" s="23" t="s">
        <v>99</v>
      </c>
      <c r="E40" s="22" t="s">
        <v>134</v>
      </c>
      <c r="F40" s="24" t="s">
        <v>93</v>
      </c>
      <c r="G40" s="25">
        <v>10000</v>
      </c>
      <c r="H40" s="25">
        <v>10000</v>
      </c>
      <c r="I40" s="28" t="s">
        <v>26</v>
      </c>
    </row>
    <row r="41" s="14" customFormat="1" ht="65" customHeight="1" spans="1:9">
      <c r="A41" s="21">
        <v>37</v>
      </c>
      <c r="B41" s="22" t="s">
        <v>135</v>
      </c>
      <c r="C41" s="22" t="s">
        <v>98</v>
      </c>
      <c r="D41" s="23" t="s">
        <v>99</v>
      </c>
      <c r="E41" s="22" t="s">
        <v>136</v>
      </c>
      <c r="F41" s="24" t="s">
        <v>93</v>
      </c>
      <c r="G41" s="25">
        <v>21800</v>
      </c>
      <c r="H41" s="25">
        <v>20000</v>
      </c>
      <c r="I41" s="28" t="s">
        <v>26</v>
      </c>
    </row>
    <row r="42" s="14" customFormat="1" ht="72" customHeight="1" spans="1:9">
      <c r="A42" s="21">
        <v>38</v>
      </c>
      <c r="B42" s="22" t="s">
        <v>137</v>
      </c>
      <c r="C42" s="22" t="s">
        <v>138</v>
      </c>
      <c r="D42" s="23" t="s">
        <v>99</v>
      </c>
      <c r="E42" s="22" t="s">
        <v>139</v>
      </c>
      <c r="F42" s="24" t="s">
        <v>69</v>
      </c>
      <c r="G42" s="25">
        <v>75000</v>
      </c>
      <c r="H42" s="25">
        <v>30000</v>
      </c>
      <c r="I42" s="28" t="s">
        <v>26</v>
      </c>
    </row>
    <row r="43" s="14" customFormat="1" ht="102" customHeight="1" spans="1:9">
      <c r="A43" s="21">
        <v>39</v>
      </c>
      <c r="B43" s="22" t="s">
        <v>140</v>
      </c>
      <c r="C43" s="22" t="s">
        <v>141</v>
      </c>
      <c r="D43" s="23" t="s">
        <v>142</v>
      </c>
      <c r="E43" s="22" t="s">
        <v>143</v>
      </c>
      <c r="F43" s="24" t="s">
        <v>18</v>
      </c>
      <c r="G43" s="25">
        <v>55560</v>
      </c>
      <c r="H43" s="25">
        <v>24000</v>
      </c>
      <c r="I43" s="28" t="s">
        <v>26</v>
      </c>
    </row>
    <row r="44" s="14" customFormat="1" ht="47" customHeight="1" spans="1:9">
      <c r="A44" s="21">
        <v>40</v>
      </c>
      <c r="B44" s="22" t="s">
        <v>144</v>
      </c>
      <c r="C44" s="22" t="s">
        <v>145</v>
      </c>
      <c r="D44" s="23" t="s">
        <v>142</v>
      </c>
      <c r="E44" s="22" t="s">
        <v>146</v>
      </c>
      <c r="F44" s="24" t="s">
        <v>30</v>
      </c>
      <c r="G44" s="25">
        <v>101000</v>
      </c>
      <c r="H44" s="25">
        <v>58000</v>
      </c>
      <c r="I44" s="28" t="s">
        <v>10</v>
      </c>
    </row>
    <row r="45" s="14" customFormat="1" ht="78" customHeight="1" spans="1:9">
      <c r="A45" s="21">
        <v>41</v>
      </c>
      <c r="B45" s="22" t="s">
        <v>147</v>
      </c>
      <c r="C45" s="22" t="s">
        <v>148</v>
      </c>
      <c r="D45" s="23" t="s">
        <v>142</v>
      </c>
      <c r="E45" s="22" t="s">
        <v>149</v>
      </c>
      <c r="F45" s="24" t="s">
        <v>35</v>
      </c>
      <c r="G45" s="25">
        <v>30800</v>
      </c>
      <c r="H45" s="25">
        <v>12000</v>
      </c>
      <c r="I45" s="28" t="s">
        <v>26</v>
      </c>
    </row>
    <row r="46" s="14" customFormat="1" ht="97" customHeight="1" spans="1:9">
      <c r="A46" s="21">
        <v>42</v>
      </c>
      <c r="B46" s="22" t="s">
        <v>150</v>
      </c>
      <c r="C46" s="22" t="s">
        <v>151</v>
      </c>
      <c r="D46" s="23" t="s">
        <v>142</v>
      </c>
      <c r="E46" s="22" t="s">
        <v>152</v>
      </c>
      <c r="F46" s="24" t="s">
        <v>48</v>
      </c>
      <c r="G46" s="25">
        <v>30000</v>
      </c>
      <c r="H46" s="25">
        <v>3000</v>
      </c>
      <c r="I46" s="28" t="s">
        <v>10</v>
      </c>
    </row>
    <row r="47" s="14" customFormat="1" ht="52" customHeight="1" spans="1:9">
      <c r="A47" s="21">
        <v>43</v>
      </c>
      <c r="B47" s="22" t="s">
        <v>153</v>
      </c>
      <c r="C47" s="22" t="s">
        <v>154</v>
      </c>
      <c r="D47" s="23" t="s">
        <v>142</v>
      </c>
      <c r="E47" s="22" t="s">
        <v>155</v>
      </c>
      <c r="F47" s="26" t="s">
        <v>156</v>
      </c>
      <c r="G47" s="25">
        <v>8000</v>
      </c>
      <c r="H47" s="25">
        <v>7000</v>
      </c>
      <c r="I47" s="29" t="s">
        <v>10</v>
      </c>
    </row>
    <row r="48" s="14" customFormat="1" ht="44" customHeight="1" spans="1:9">
      <c r="A48" s="21">
        <v>44</v>
      </c>
      <c r="B48" s="22" t="s">
        <v>157</v>
      </c>
      <c r="C48" s="22" t="s">
        <v>158</v>
      </c>
      <c r="D48" s="23" t="s">
        <v>142</v>
      </c>
      <c r="E48" s="22" t="s">
        <v>159</v>
      </c>
      <c r="F48" s="24" t="s">
        <v>35</v>
      </c>
      <c r="G48" s="25">
        <v>70000</v>
      </c>
      <c r="H48" s="25">
        <v>8000</v>
      </c>
      <c r="I48" s="28" t="s">
        <v>40</v>
      </c>
    </row>
    <row r="49" s="14" customFormat="1" ht="41" customHeight="1" spans="1:9">
      <c r="A49" s="21">
        <v>45</v>
      </c>
      <c r="B49" s="22" t="s">
        <v>144</v>
      </c>
      <c r="C49" s="22" t="s">
        <v>160</v>
      </c>
      <c r="D49" s="23" t="s">
        <v>142</v>
      </c>
      <c r="E49" s="22" t="s">
        <v>161</v>
      </c>
      <c r="F49" s="24" t="s">
        <v>18</v>
      </c>
      <c r="G49" s="25">
        <v>100000</v>
      </c>
      <c r="H49" s="25">
        <v>58000</v>
      </c>
      <c r="I49" s="28" t="s">
        <v>26</v>
      </c>
    </row>
    <row r="50" s="14" customFormat="1" ht="89" customHeight="1" spans="1:9">
      <c r="A50" s="21">
        <v>46</v>
      </c>
      <c r="B50" s="22" t="s">
        <v>162</v>
      </c>
      <c r="C50" s="22" t="s">
        <v>163</v>
      </c>
      <c r="D50" s="23" t="s">
        <v>142</v>
      </c>
      <c r="E50" s="22" t="s">
        <v>164</v>
      </c>
      <c r="F50" s="24" t="s">
        <v>22</v>
      </c>
      <c r="G50" s="25">
        <v>150200</v>
      </c>
      <c r="H50" s="25">
        <v>10000</v>
      </c>
      <c r="I50" s="28" t="s">
        <v>10</v>
      </c>
    </row>
    <row r="51" s="14" customFormat="1" ht="42" customHeight="1" spans="1:9">
      <c r="A51" s="21">
        <v>47</v>
      </c>
      <c r="B51" s="22" t="s">
        <v>165</v>
      </c>
      <c r="C51" s="22" t="s">
        <v>166</v>
      </c>
      <c r="D51" s="23" t="s">
        <v>167</v>
      </c>
      <c r="E51" s="22" t="s">
        <v>168</v>
      </c>
      <c r="F51" s="26" t="s">
        <v>30</v>
      </c>
      <c r="G51" s="27">
        <v>69600</v>
      </c>
      <c r="H51" s="27">
        <v>48000</v>
      </c>
      <c r="I51" s="29" t="s">
        <v>26</v>
      </c>
    </row>
    <row r="52" s="14" customFormat="1" ht="80" customHeight="1" spans="1:9">
      <c r="A52" s="21">
        <v>48</v>
      </c>
      <c r="B52" s="22" t="s">
        <v>169</v>
      </c>
      <c r="C52" s="22" t="s">
        <v>170</v>
      </c>
      <c r="D52" s="23" t="s">
        <v>167</v>
      </c>
      <c r="E52" s="22" t="s">
        <v>171</v>
      </c>
      <c r="F52" s="24" t="s">
        <v>172</v>
      </c>
      <c r="G52" s="25">
        <v>263483</v>
      </c>
      <c r="H52" s="25">
        <v>35000</v>
      </c>
      <c r="I52" s="28" t="s">
        <v>40</v>
      </c>
    </row>
    <row r="53" s="14" customFormat="1" ht="65" customHeight="1" spans="1:9">
      <c r="A53" s="21">
        <v>49</v>
      </c>
      <c r="B53" s="22" t="s">
        <v>173</v>
      </c>
      <c r="C53" s="22" t="s">
        <v>174</v>
      </c>
      <c r="D53" s="23" t="s">
        <v>167</v>
      </c>
      <c r="E53" s="22" t="s">
        <v>175</v>
      </c>
      <c r="F53" s="24" t="s">
        <v>93</v>
      </c>
      <c r="G53" s="25">
        <v>202176</v>
      </c>
      <c r="H53" s="25">
        <v>202176</v>
      </c>
      <c r="I53" s="28" t="s">
        <v>26</v>
      </c>
    </row>
    <row r="54" s="14" customFormat="1" ht="68" customHeight="1" spans="1:9">
      <c r="A54" s="21">
        <v>50</v>
      </c>
      <c r="B54" s="22" t="s">
        <v>176</v>
      </c>
      <c r="C54" s="22" t="s">
        <v>177</v>
      </c>
      <c r="D54" s="23" t="s">
        <v>167</v>
      </c>
      <c r="E54" s="22" t="s">
        <v>178</v>
      </c>
      <c r="F54" s="26" t="s">
        <v>179</v>
      </c>
      <c r="G54" s="27">
        <v>100000</v>
      </c>
      <c r="H54" s="27">
        <v>7000</v>
      </c>
      <c r="I54" s="29" t="s">
        <v>116</v>
      </c>
    </row>
    <row r="55" s="14" customFormat="1" ht="66" customHeight="1" spans="1:9">
      <c r="A55" s="21">
        <v>51</v>
      </c>
      <c r="B55" s="22" t="s">
        <v>180</v>
      </c>
      <c r="C55" s="22" t="s">
        <v>181</v>
      </c>
      <c r="D55" s="23" t="s">
        <v>167</v>
      </c>
      <c r="E55" s="22" t="s">
        <v>182</v>
      </c>
      <c r="F55" s="24" t="s">
        <v>69</v>
      </c>
      <c r="G55" s="25">
        <v>32174</v>
      </c>
      <c r="H55" s="25">
        <v>2000</v>
      </c>
      <c r="I55" s="28" t="s">
        <v>10</v>
      </c>
    </row>
    <row r="56" s="14" customFormat="1" ht="51" customHeight="1" spans="1:9">
      <c r="A56" s="21">
        <v>52</v>
      </c>
      <c r="B56" s="22" t="s">
        <v>183</v>
      </c>
      <c r="C56" s="22" t="s">
        <v>184</v>
      </c>
      <c r="D56" s="23" t="s">
        <v>167</v>
      </c>
      <c r="E56" s="22" t="s">
        <v>185</v>
      </c>
      <c r="F56" s="24" t="s">
        <v>30</v>
      </c>
      <c r="G56" s="25">
        <v>100000</v>
      </c>
      <c r="H56" s="25">
        <v>0</v>
      </c>
      <c r="I56" s="28" t="s">
        <v>10</v>
      </c>
    </row>
    <row r="57" s="14" customFormat="1" ht="66" customHeight="1" spans="1:9">
      <c r="A57" s="21">
        <v>53</v>
      </c>
      <c r="B57" s="22" t="s">
        <v>186</v>
      </c>
      <c r="C57" s="22" t="s">
        <v>187</v>
      </c>
      <c r="D57" s="23" t="s">
        <v>167</v>
      </c>
      <c r="E57" s="22" t="s">
        <v>188</v>
      </c>
      <c r="F57" s="24" t="s">
        <v>69</v>
      </c>
      <c r="G57" s="25">
        <v>21705</v>
      </c>
      <c r="H57" s="25">
        <v>10000</v>
      </c>
      <c r="I57" s="28" t="s">
        <v>10</v>
      </c>
    </row>
    <row r="58" s="14" customFormat="1" ht="84" customHeight="1" spans="1:9">
      <c r="A58" s="21">
        <v>54</v>
      </c>
      <c r="B58" s="22" t="s">
        <v>189</v>
      </c>
      <c r="C58" s="22" t="s">
        <v>190</v>
      </c>
      <c r="D58" s="23" t="s">
        <v>167</v>
      </c>
      <c r="E58" s="22" t="s">
        <v>191</v>
      </c>
      <c r="F58" s="24" t="s">
        <v>69</v>
      </c>
      <c r="G58" s="25">
        <v>200000</v>
      </c>
      <c r="H58" s="25">
        <v>30000</v>
      </c>
      <c r="I58" s="28" t="s">
        <v>26</v>
      </c>
    </row>
    <row r="59" s="14" customFormat="1" ht="123" customHeight="1" spans="1:9">
      <c r="A59" s="21">
        <v>55</v>
      </c>
      <c r="B59" s="22" t="s">
        <v>192</v>
      </c>
      <c r="C59" s="22" t="s">
        <v>193</v>
      </c>
      <c r="D59" s="23" t="s">
        <v>167</v>
      </c>
      <c r="E59" s="22" t="s">
        <v>194</v>
      </c>
      <c r="F59" s="24" t="s">
        <v>22</v>
      </c>
      <c r="G59" s="25">
        <v>142495</v>
      </c>
      <c r="H59" s="25">
        <v>32800</v>
      </c>
      <c r="I59" s="28" t="s">
        <v>10</v>
      </c>
    </row>
    <row r="60" s="14" customFormat="1" ht="44" customHeight="1" spans="1:9">
      <c r="A60" s="21">
        <v>56</v>
      </c>
      <c r="B60" s="22" t="s">
        <v>195</v>
      </c>
      <c r="C60" s="22" t="s">
        <v>196</v>
      </c>
      <c r="D60" s="23" t="s">
        <v>167</v>
      </c>
      <c r="E60" s="22" t="s">
        <v>197</v>
      </c>
      <c r="F60" s="26" t="s">
        <v>18</v>
      </c>
      <c r="G60" s="27">
        <v>97489.69</v>
      </c>
      <c r="H60" s="27">
        <v>30000</v>
      </c>
      <c r="I60" s="29" t="s">
        <v>26</v>
      </c>
    </row>
    <row r="61" s="14" customFormat="1" ht="66" customHeight="1" spans="1:9">
      <c r="A61" s="21">
        <v>57</v>
      </c>
      <c r="B61" s="22" t="s">
        <v>198</v>
      </c>
      <c r="C61" s="22" t="s">
        <v>190</v>
      </c>
      <c r="D61" s="23" t="s">
        <v>167</v>
      </c>
      <c r="E61" s="22" t="s">
        <v>199</v>
      </c>
      <c r="F61" s="24" t="s">
        <v>22</v>
      </c>
      <c r="G61" s="25">
        <v>100000</v>
      </c>
      <c r="H61" s="25">
        <v>0</v>
      </c>
      <c r="I61" s="28" t="s">
        <v>10</v>
      </c>
    </row>
    <row r="62" s="14" customFormat="1" ht="94" customHeight="1" spans="1:9">
      <c r="A62" s="21">
        <v>58</v>
      </c>
      <c r="B62" s="22" t="s">
        <v>200</v>
      </c>
      <c r="C62" s="22" t="s">
        <v>193</v>
      </c>
      <c r="D62" s="23" t="s">
        <v>167</v>
      </c>
      <c r="E62" s="22" t="s">
        <v>201</v>
      </c>
      <c r="F62" s="26" t="s">
        <v>202</v>
      </c>
      <c r="G62" s="25">
        <v>282102</v>
      </c>
      <c r="H62" s="25">
        <v>32000</v>
      </c>
      <c r="I62" s="29" t="s">
        <v>40</v>
      </c>
    </row>
    <row r="63" s="14" customFormat="1" ht="41" customHeight="1" spans="1:9">
      <c r="A63" s="21">
        <v>59</v>
      </c>
      <c r="B63" s="22" t="s">
        <v>203</v>
      </c>
      <c r="C63" s="22" t="s">
        <v>204</v>
      </c>
      <c r="D63" s="23" t="s">
        <v>167</v>
      </c>
      <c r="E63" s="22" t="s">
        <v>205</v>
      </c>
      <c r="F63" s="26" t="s">
        <v>22</v>
      </c>
      <c r="G63" s="27">
        <v>500000</v>
      </c>
      <c r="H63" s="27">
        <v>20000</v>
      </c>
      <c r="I63" s="29" t="s">
        <v>10</v>
      </c>
    </row>
    <row r="64" s="14" customFormat="1" ht="52" customHeight="1" spans="1:9">
      <c r="A64" s="21">
        <v>60</v>
      </c>
      <c r="B64" s="22" t="s">
        <v>206</v>
      </c>
      <c r="C64" s="22" t="s">
        <v>190</v>
      </c>
      <c r="D64" s="23" t="s">
        <v>167</v>
      </c>
      <c r="E64" s="22" t="s">
        <v>207</v>
      </c>
      <c r="F64" s="24" t="s">
        <v>69</v>
      </c>
      <c r="G64" s="25">
        <v>500000</v>
      </c>
      <c r="H64" s="25">
        <v>20000</v>
      </c>
      <c r="I64" s="28" t="s">
        <v>26</v>
      </c>
    </row>
    <row r="65" s="14" customFormat="1" ht="67" customHeight="1" spans="1:9">
      <c r="A65" s="21">
        <v>61</v>
      </c>
      <c r="B65" s="22" t="s">
        <v>208</v>
      </c>
      <c r="C65" s="22" t="s">
        <v>209</v>
      </c>
      <c r="D65" s="23" t="s">
        <v>167</v>
      </c>
      <c r="E65" s="22" t="s">
        <v>210</v>
      </c>
      <c r="F65" s="26" t="s">
        <v>76</v>
      </c>
      <c r="G65" s="27">
        <v>329006</v>
      </c>
      <c r="H65" s="27">
        <v>1600</v>
      </c>
      <c r="I65" s="29" t="s">
        <v>26</v>
      </c>
    </row>
    <row r="66" s="14" customFormat="1" ht="107" customHeight="1" spans="1:9">
      <c r="A66" s="21">
        <v>62</v>
      </c>
      <c r="B66" s="22" t="s">
        <v>211</v>
      </c>
      <c r="C66" s="22" t="s">
        <v>212</v>
      </c>
      <c r="D66" s="23" t="s">
        <v>167</v>
      </c>
      <c r="E66" s="22" t="s">
        <v>213</v>
      </c>
      <c r="F66" s="24" t="s">
        <v>156</v>
      </c>
      <c r="G66" s="25">
        <v>36300</v>
      </c>
      <c r="H66" s="25">
        <v>6000</v>
      </c>
      <c r="I66" s="28" t="s">
        <v>26</v>
      </c>
    </row>
    <row r="67" s="14" customFormat="1" ht="45" customHeight="1" spans="1:9">
      <c r="A67" s="21">
        <v>63</v>
      </c>
      <c r="B67" s="22" t="s">
        <v>214</v>
      </c>
      <c r="C67" s="22" t="s">
        <v>215</v>
      </c>
      <c r="D67" s="23" t="s">
        <v>216</v>
      </c>
      <c r="E67" s="22" t="s">
        <v>217</v>
      </c>
      <c r="F67" s="24" t="s">
        <v>218</v>
      </c>
      <c r="G67" s="25">
        <v>110227</v>
      </c>
      <c r="H67" s="25">
        <v>1000</v>
      </c>
      <c r="I67" s="28" t="s">
        <v>40</v>
      </c>
    </row>
    <row r="68" s="14" customFormat="1" ht="66" customHeight="1" spans="1:9">
      <c r="A68" s="21">
        <v>64</v>
      </c>
      <c r="B68" s="22" t="s">
        <v>219</v>
      </c>
      <c r="C68" s="22" t="s">
        <v>220</v>
      </c>
      <c r="D68" s="23" t="s">
        <v>216</v>
      </c>
      <c r="E68" s="22" t="s">
        <v>221</v>
      </c>
      <c r="F68" s="26" t="s">
        <v>35</v>
      </c>
      <c r="G68" s="27">
        <v>53000</v>
      </c>
      <c r="H68" s="27">
        <v>10000</v>
      </c>
      <c r="I68" s="29" t="s">
        <v>40</v>
      </c>
    </row>
    <row r="69" s="14" customFormat="1" ht="75" customHeight="1" spans="1:9">
      <c r="A69" s="21">
        <v>65</v>
      </c>
      <c r="B69" s="22" t="s">
        <v>222</v>
      </c>
      <c r="C69" s="22" t="s">
        <v>223</v>
      </c>
      <c r="D69" s="23" t="s">
        <v>216</v>
      </c>
      <c r="E69" s="22" t="s">
        <v>224</v>
      </c>
      <c r="F69" s="24" t="s">
        <v>22</v>
      </c>
      <c r="G69" s="25">
        <v>105000</v>
      </c>
      <c r="H69" s="25">
        <v>5000</v>
      </c>
      <c r="I69" s="28" t="s">
        <v>10</v>
      </c>
    </row>
    <row r="70" s="14" customFormat="1" ht="51" customHeight="1" spans="1:9">
      <c r="A70" s="21">
        <v>66</v>
      </c>
      <c r="B70" s="22" t="s">
        <v>225</v>
      </c>
      <c r="C70" s="22" t="s">
        <v>226</v>
      </c>
      <c r="D70" s="23" t="s">
        <v>216</v>
      </c>
      <c r="E70" s="22" t="s">
        <v>227</v>
      </c>
      <c r="F70" s="24" t="s">
        <v>30</v>
      </c>
      <c r="G70" s="25">
        <v>108000</v>
      </c>
      <c r="H70" s="25">
        <v>5000</v>
      </c>
      <c r="I70" s="28" t="s">
        <v>10</v>
      </c>
    </row>
    <row r="71" s="14" customFormat="1" ht="44" customHeight="1" spans="1:9">
      <c r="A71" s="21">
        <v>67</v>
      </c>
      <c r="B71" s="22" t="s">
        <v>228</v>
      </c>
      <c r="C71" s="22" t="s">
        <v>229</v>
      </c>
      <c r="D71" s="23" t="s">
        <v>216</v>
      </c>
      <c r="E71" s="22" t="s">
        <v>230</v>
      </c>
      <c r="F71" s="24" t="s">
        <v>76</v>
      </c>
      <c r="G71" s="25">
        <v>71297</v>
      </c>
      <c r="H71" s="25">
        <v>5000</v>
      </c>
      <c r="I71" s="28" t="s">
        <v>26</v>
      </c>
    </row>
    <row r="72" s="14" customFormat="1" ht="64" customHeight="1" spans="1:9">
      <c r="A72" s="21">
        <v>68</v>
      </c>
      <c r="B72" s="22" t="s">
        <v>231</v>
      </c>
      <c r="C72" s="22" t="s">
        <v>232</v>
      </c>
      <c r="D72" s="23" t="s">
        <v>216</v>
      </c>
      <c r="E72" s="22" t="s">
        <v>233</v>
      </c>
      <c r="F72" s="24" t="s">
        <v>69</v>
      </c>
      <c r="G72" s="25">
        <v>110000</v>
      </c>
      <c r="H72" s="25">
        <v>15000</v>
      </c>
      <c r="I72" s="28" t="s">
        <v>26</v>
      </c>
    </row>
    <row r="73" s="14" customFormat="1" ht="68" customHeight="1" spans="1:9">
      <c r="A73" s="21">
        <v>69</v>
      </c>
      <c r="B73" s="22" t="s">
        <v>234</v>
      </c>
      <c r="C73" s="22" t="s">
        <v>235</v>
      </c>
      <c r="D73" s="23" t="s">
        <v>216</v>
      </c>
      <c r="E73" s="22" t="s">
        <v>236</v>
      </c>
      <c r="F73" s="26" t="s">
        <v>179</v>
      </c>
      <c r="G73" s="27">
        <v>61000</v>
      </c>
      <c r="H73" s="27">
        <v>5000</v>
      </c>
      <c r="I73" s="29" t="s">
        <v>26</v>
      </c>
    </row>
    <row r="74" s="14" customFormat="1" ht="60" customHeight="1" spans="1:9">
      <c r="A74" s="21">
        <v>70</v>
      </c>
      <c r="B74" s="22" t="s">
        <v>237</v>
      </c>
      <c r="C74" s="22" t="s">
        <v>238</v>
      </c>
      <c r="D74" s="23" t="s">
        <v>239</v>
      </c>
      <c r="E74" s="22" t="s">
        <v>240</v>
      </c>
      <c r="F74" s="26" t="s">
        <v>30</v>
      </c>
      <c r="G74" s="27">
        <v>132950</v>
      </c>
      <c r="H74" s="27">
        <v>20000</v>
      </c>
      <c r="I74" s="29" t="s">
        <v>26</v>
      </c>
    </row>
    <row r="75" s="14" customFormat="1" ht="75" customHeight="1" spans="1:9">
      <c r="A75" s="21">
        <v>71</v>
      </c>
      <c r="B75" s="22" t="s">
        <v>241</v>
      </c>
      <c r="C75" s="22" t="s">
        <v>242</v>
      </c>
      <c r="D75" s="23" t="s">
        <v>239</v>
      </c>
      <c r="E75" s="22" t="s">
        <v>243</v>
      </c>
      <c r="F75" s="26" t="s">
        <v>76</v>
      </c>
      <c r="G75" s="27">
        <v>21496</v>
      </c>
      <c r="H75" s="27">
        <v>8000</v>
      </c>
      <c r="I75" s="29" t="s">
        <v>40</v>
      </c>
    </row>
    <row r="76" s="14" customFormat="1" ht="62" customHeight="1" spans="1:9">
      <c r="A76" s="21">
        <v>72</v>
      </c>
      <c r="B76" s="22" t="s">
        <v>244</v>
      </c>
      <c r="C76" s="22" t="s">
        <v>245</v>
      </c>
      <c r="D76" s="23" t="s">
        <v>239</v>
      </c>
      <c r="E76" s="22" t="s">
        <v>246</v>
      </c>
      <c r="F76" s="24" t="s">
        <v>35</v>
      </c>
      <c r="G76" s="25">
        <v>239965</v>
      </c>
      <c r="H76" s="25">
        <v>30000</v>
      </c>
      <c r="I76" s="28" t="s">
        <v>40</v>
      </c>
    </row>
    <row r="77" s="14" customFormat="1" ht="47" customHeight="1" spans="1:9">
      <c r="A77" s="21">
        <v>73</v>
      </c>
      <c r="B77" s="22" t="s">
        <v>247</v>
      </c>
      <c r="C77" s="22" t="s">
        <v>248</v>
      </c>
      <c r="D77" s="23" t="s">
        <v>239</v>
      </c>
      <c r="E77" s="22" t="s">
        <v>249</v>
      </c>
      <c r="F77" s="26" t="s">
        <v>250</v>
      </c>
      <c r="G77" s="25">
        <v>202096</v>
      </c>
      <c r="H77" s="25">
        <v>10000</v>
      </c>
      <c r="I77" s="28" t="s">
        <v>40</v>
      </c>
    </row>
    <row r="78" s="14" customFormat="1" ht="38" customHeight="1" spans="1:9">
      <c r="A78" s="21">
        <v>74</v>
      </c>
      <c r="B78" s="22" t="s">
        <v>251</v>
      </c>
      <c r="C78" s="22" t="s">
        <v>252</v>
      </c>
      <c r="D78" s="23" t="s">
        <v>239</v>
      </c>
      <c r="E78" s="22" t="s">
        <v>253</v>
      </c>
      <c r="F78" s="24" t="s">
        <v>35</v>
      </c>
      <c r="G78" s="25">
        <v>300000</v>
      </c>
      <c r="H78" s="25">
        <v>50000</v>
      </c>
      <c r="I78" s="28" t="s">
        <v>40</v>
      </c>
    </row>
    <row r="79" s="14" customFormat="1" ht="52" customHeight="1" spans="1:9">
      <c r="A79" s="21">
        <v>75</v>
      </c>
      <c r="B79" s="22" t="s">
        <v>254</v>
      </c>
      <c r="C79" s="22" t="s">
        <v>255</v>
      </c>
      <c r="D79" s="23" t="s">
        <v>239</v>
      </c>
      <c r="E79" s="22" t="s">
        <v>256</v>
      </c>
      <c r="F79" s="24" t="s">
        <v>48</v>
      </c>
      <c r="G79" s="25">
        <v>650000</v>
      </c>
      <c r="H79" s="25">
        <v>1000</v>
      </c>
      <c r="I79" s="28" t="s">
        <v>10</v>
      </c>
    </row>
    <row r="80" s="14" customFormat="1" ht="57" customHeight="1" spans="1:9">
      <c r="A80" s="21">
        <v>76</v>
      </c>
      <c r="B80" s="22" t="s">
        <v>257</v>
      </c>
      <c r="C80" s="22" t="s">
        <v>258</v>
      </c>
      <c r="D80" s="23" t="s">
        <v>259</v>
      </c>
      <c r="E80" s="22" t="s">
        <v>260</v>
      </c>
      <c r="F80" s="26" t="s">
        <v>18</v>
      </c>
      <c r="G80" s="27">
        <v>28930</v>
      </c>
      <c r="H80" s="27">
        <v>8000</v>
      </c>
      <c r="I80" s="29" t="s">
        <v>40</v>
      </c>
    </row>
    <row r="81" s="14" customFormat="1" ht="74" customHeight="1" spans="1:9">
      <c r="A81" s="21">
        <v>77</v>
      </c>
      <c r="B81" s="22" t="s">
        <v>261</v>
      </c>
      <c r="C81" s="22" t="s">
        <v>262</v>
      </c>
      <c r="D81" s="23" t="s">
        <v>259</v>
      </c>
      <c r="E81" s="22" t="s">
        <v>263</v>
      </c>
      <c r="F81" s="26" t="s">
        <v>69</v>
      </c>
      <c r="G81" s="27">
        <v>50000</v>
      </c>
      <c r="H81" s="27">
        <v>10000</v>
      </c>
      <c r="I81" s="29" t="s">
        <v>10</v>
      </c>
    </row>
    <row r="82" s="14" customFormat="1" ht="76" customHeight="1" spans="1:9">
      <c r="A82" s="21">
        <v>78</v>
      </c>
      <c r="B82" s="22" t="s">
        <v>264</v>
      </c>
      <c r="C82" s="22" t="s">
        <v>265</v>
      </c>
      <c r="D82" s="23" t="s">
        <v>259</v>
      </c>
      <c r="E82" s="22" t="s">
        <v>266</v>
      </c>
      <c r="F82" s="26" t="s">
        <v>93</v>
      </c>
      <c r="G82" s="27">
        <v>18000</v>
      </c>
      <c r="H82" s="27">
        <v>3000</v>
      </c>
      <c r="I82" s="29" t="s">
        <v>40</v>
      </c>
    </row>
    <row r="83" s="14" customFormat="1" ht="66" customHeight="1" spans="1:9">
      <c r="A83" s="21">
        <v>79</v>
      </c>
      <c r="B83" s="22" t="s">
        <v>267</v>
      </c>
      <c r="C83" s="22" t="s">
        <v>268</v>
      </c>
      <c r="D83" s="23" t="s">
        <v>259</v>
      </c>
      <c r="E83" s="22" t="s">
        <v>269</v>
      </c>
      <c r="F83" s="24" t="s">
        <v>30</v>
      </c>
      <c r="G83" s="25">
        <v>104050</v>
      </c>
      <c r="H83" s="25">
        <v>20000</v>
      </c>
      <c r="I83" s="28" t="s">
        <v>26</v>
      </c>
    </row>
    <row r="84" s="14" customFormat="1" ht="47.1" customHeight="1" spans="1:9">
      <c r="A84" s="21">
        <v>80</v>
      </c>
      <c r="B84" s="22" t="s">
        <v>270</v>
      </c>
      <c r="C84" s="22" t="s">
        <v>271</v>
      </c>
      <c r="D84" s="23" t="s">
        <v>259</v>
      </c>
      <c r="E84" s="22" t="s">
        <v>272</v>
      </c>
      <c r="F84" s="24" t="s">
        <v>48</v>
      </c>
      <c r="G84" s="25">
        <v>40807</v>
      </c>
      <c r="H84" s="25">
        <v>15000</v>
      </c>
      <c r="I84" s="28" t="s">
        <v>10</v>
      </c>
    </row>
    <row r="85" s="14" customFormat="1" ht="73" customHeight="1" spans="1:9">
      <c r="A85" s="21">
        <v>81</v>
      </c>
      <c r="B85" s="22" t="s">
        <v>273</v>
      </c>
      <c r="C85" s="22" t="s">
        <v>274</v>
      </c>
      <c r="D85" s="23" t="s">
        <v>259</v>
      </c>
      <c r="E85" s="22" t="s">
        <v>275</v>
      </c>
      <c r="F85" s="24" t="s">
        <v>69</v>
      </c>
      <c r="G85" s="25">
        <v>100000</v>
      </c>
      <c r="H85" s="25">
        <v>16000</v>
      </c>
      <c r="I85" s="28" t="s">
        <v>10</v>
      </c>
    </row>
    <row r="86" s="14" customFormat="1" ht="50" customHeight="1" spans="1:9">
      <c r="A86" s="21">
        <v>82</v>
      </c>
      <c r="B86" s="22" t="s">
        <v>276</v>
      </c>
      <c r="C86" s="22" t="s">
        <v>277</v>
      </c>
      <c r="D86" s="23" t="s">
        <v>259</v>
      </c>
      <c r="E86" s="22" t="s">
        <v>278</v>
      </c>
      <c r="F86" s="24" t="s">
        <v>18</v>
      </c>
      <c r="G86" s="25">
        <v>11500</v>
      </c>
      <c r="H86" s="25">
        <v>750</v>
      </c>
      <c r="I86" s="28" t="s">
        <v>10</v>
      </c>
    </row>
    <row r="87" s="14" customFormat="1" ht="53" customHeight="1" spans="1:9">
      <c r="A87" s="21">
        <v>83</v>
      </c>
      <c r="B87" s="22" t="s">
        <v>279</v>
      </c>
      <c r="C87" s="22" t="s">
        <v>280</v>
      </c>
      <c r="D87" s="23" t="s">
        <v>259</v>
      </c>
      <c r="E87" s="22" t="s">
        <v>281</v>
      </c>
      <c r="F87" s="24" t="s">
        <v>30</v>
      </c>
      <c r="G87" s="25">
        <v>53500</v>
      </c>
      <c r="H87" s="25">
        <v>20000</v>
      </c>
      <c r="I87" s="28" t="s">
        <v>26</v>
      </c>
    </row>
    <row r="88" s="14" customFormat="1" ht="57" customHeight="1" spans="1:9">
      <c r="A88" s="21">
        <v>84</v>
      </c>
      <c r="B88" s="22" t="s">
        <v>282</v>
      </c>
      <c r="C88" s="22" t="s">
        <v>283</v>
      </c>
      <c r="D88" s="23" t="s">
        <v>259</v>
      </c>
      <c r="E88" s="22" t="s">
        <v>284</v>
      </c>
      <c r="F88" s="24" t="s">
        <v>18</v>
      </c>
      <c r="G88" s="25">
        <v>110000</v>
      </c>
      <c r="H88" s="25">
        <v>10000</v>
      </c>
      <c r="I88" s="28" t="s">
        <v>10</v>
      </c>
    </row>
    <row r="89" s="14" customFormat="1" ht="59" customHeight="1" spans="1:9">
      <c r="A89" s="21">
        <v>85</v>
      </c>
      <c r="B89" s="22" t="s">
        <v>285</v>
      </c>
      <c r="C89" s="22" t="s">
        <v>286</v>
      </c>
      <c r="D89" s="23" t="s">
        <v>259</v>
      </c>
      <c r="E89" s="22" t="s">
        <v>287</v>
      </c>
      <c r="F89" s="26" t="s">
        <v>179</v>
      </c>
      <c r="G89" s="27">
        <v>50000</v>
      </c>
      <c r="H89" s="27">
        <v>10000</v>
      </c>
      <c r="I89" s="29" t="s">
        <v>40</v>
      </c>
    </row>
    <row r="90" s="14" customFormat="1" ht="85" customHeight="1" spans="1:9">
      <c r="A90" s="21">
        <v>86</v>
      </c>
      <c r="B90" s="22" t="s">
        <v>288</v>
      </c>
      <c r="C90" s="22" t="s">
        <v>289</v>
      </c>
      <c r="D90" s="23" t="s">
        <v>259</v>
      </c>
      <c r="E90" s="22" t="s">
        <v>290</v>
      </c>
      <c r="F90" s="24" t="s">
        <v>30</v>
      </c>
      <c r="G90" s="25">
        <v>66156.92</v>
      </c>
      <c r="H90" s="25">
        <v>5000</v>
      </c>
      <c r="I90" s="28" t="s">
        <v>10</v>
      </c>
    </row>
    <row r="91" s="14" customFormat="1" ht="82" customHeight="1" spans="1:9">
      <c r="A91" s="21">
        <v>87</v>
      </c>
      <c r="B91" s="22" t="s">
        <v>291</v>
      </c>
      <c r="C91" s="22" t="s">
        <v>292</v>
      </c>
      <c r="D91" s="23" t="s">
        <v>293</v>
      </c>
      <c r="E91" s="22" t="s">
        <v>294</v>
      </c>
      <c r="F91" s="24" t="s">
        <v>61</v>
      </c>
      <c r="G91" s="25">
        <v>150000</v>
      </c>
      <c r="H91" s="25">
        <v>12000</v>
      </c>
      <c r="I91" s="28" t="s">
        <v>10</v>
      </c>
    </row>
    <row r="92" s="14" customFormat="1" ht="58" customHeight="1" spans="1:9">
      <c r="A92" s="21">
        <v>88</v>
      </c>
      <c r="B92" s="22" t="s">
        <v>295</v>
      </c>
      <c r="C92" s="22" t="s">
        <v>296</v>
      </c>
      <c r="D92" s="23" t="s">
        <v>293</v>
      </c>
      <c r="E92" s="22" t="s">
        <v>297</v>
      </c>
      <c r="F92" s="24" t="s">
        <v>30</v>
      </c>
      <c r="G92" s="25">
        <v>100000</v>
      </c>
      <c r="H92" s="25">
        <v>6000</v>
      </c>
      <c r="I92" s="28" t="s">
        <v>10</v>
      </c>
    </row>
    <row r="93" s="14" customFormat="1" ht="47.1" customHeight="1" spans="1:9">
      <c r="A93" s="21">
        <v>89</v>
      </c>
      <c r="B93" s="22" t="s">
        <v>298</v>
      </c>
      <c r="C93" s="22" t="s">
        <v>299</v>
      </c>
      <c r="D93" s="23" t="s">
        <v>293</v>
      </c>
      <c r="E93" s="22" t="s">
        <v>300</v>
      </c>
      <c r="F93" s="24" t="s">
        <v>301</v>
      </c>
      <c r="G93" s="25">
        <v>156737</v>
      </c>
      <c r="H93" s="25">
        <v>6000</v>
      </c>
      <c r="I93" s="28" t="s">
        <v>40</v>
      </c>
    </row>
    <row r="94" s="14" customFormat="1" ht="75" customHeight="1" spans="1:9">
      <c r="A94" s="21">
        <v>90</v>
      </c>
      <c r="B94" s="22" t="s">
        <v>302</v>
      </c>
      <c r="C94" s="22" t="s">
        <v>303</v>
      </c>
      <c r="D94" s="23" t="s">
        <v>293</v>
      </c>
      <c r="E94" s="22" t="s">
        <v>304</v>
      </c>
      <c r="F94" s="24" t="s">
        <v>76</v>
      </c>
      <c r="G94" s="25">
        <v>48090</v>
      </c>
      <c r="H94" s="25">
        <v>20000</v>
      </c>
      <c r="I94" s="28" t="s">
        <v>26</v>
      </c>
    </row>
  </sheetData>
  <mergeCells count="3">
    <mergeCell ref="A1:B1"/>
    <mergeCell ref="A2:I2"/>
    <mergeCell ref="A4:C4"/>
  </mergeCells>
  <printOptions horizontalCentered="1"/>
  <pageMargins left="0.554166666666667" right="0.554166666666667" top="0.802777777777778" bottom="0.802777777777778" header="0.5" footer="0.5"/>
  <pageSetup paperSize="9" scale="94"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I99"/>
  <sheetViews>
    <sheetView topLeftCell="A10" workbookViewId="0">
      <selection activeCell="E15" sqref="E15"/>
    </sheetView>
  </sheetViews>
  <sheetFormatPr defaultColWidth="9" defaultRowHeight="13.5"/>
  <cols>
    <col min="2" max="2" width="39.5" customWidth="1"/>
    <col min="3" max="3" width="36.375" customWidth="1"/>
    <col min="7" max="7" width="9.5" customWidth="1"/>
  </cols>
  <sheetData>
    <row r="1" ht="57" spans="1:9">
      <c r="A1" s="9" t="s">
        <v>0</v>
      </c>
      <c r="B1" s="9" t="s">
        <v>1</v>
      </c>
      <c r="C1" s="9" t="s">
        <v>2</v>
      </c>
      <c r="D1" s="9" t="s">
        <v>3</v>
      </c>
      <c r="E1" s="9" t="s">
        <v>4</v>
      </c>
      <c r="F1" s="9" t="s">
        <v>5</v>
      </c>
      <c r="G1" s="9" t="s">
        <v>6</v>
      </c>
      <c r="H1" s="9" t="s">
        <v>7</v>
      </c>
      <c r="I1" s="9" t="s">
        <v>8</v>
      </c>
    </row>
    <row r="2" spans="1:7">
      <c r="A2" s="10" t="s">
        <v>9</v>
      </c>
      <c r="B2" s="10"/>
      <c r="C2" s="10"/>
      <c r="D2" s="13"/>
      <c r="E2" s="13"/>
      <c r="F2" s="13"/>
      <c r="G2">
        <f>SUM(G3:G99)</f>
        <v>10370852.01</v>
      </c>
    </row>
    <row r="3" customHeight="1" spans="1:9">
      <c r="A3">
        <v>1</v>
      </c>
      <c r="B3" t="str">
        <f>总表0!B3</f>
        <v>宁波-舟山港穿山港区中宅矿石码头（二期）工程</v>
      </c>
      <c r="C3" t="s">
        <v>32</v>
      </c>
      <c r="D3" t="str">
        <f>总表0!D3</f>
        <v>宁波市</v>
      </c>
      <c r="E3" t="str">
        <f>总表0!E3</f>
        <v>新建1座30万吨级散货卸船泊位（水工结构按靠泊40万吨散货船设计），新建5万吨级和3.5万吨级（水工结构按靠泊5万吨级散货船设计）装船泊位各一座。设计年吞吐量2000万吨</v>
      </c>
      <c r="F3" t="str">
        <f>总表0!F3</f>
        <v>2017-2020</v>
      </c>
      <c r="G3" s="12">
        <f>总表0!K3</f>
        <v>151000</v>
      </c>
      <c r="H3" s="12">
        <f>总表0!L3</f>
        <v>40316</v>
      </c>
      <c r="I3" t="str">
        <f>总表0!M3</f>
        <v>前期</v>
      </c>
    </row>
    <row r="4" customHeight="1" spans="1:9">
      <c r="A4">
        <v>2</v>
      </c>
      <c r="B4" t="str">
        <f>总表0!B4</f>
        <v>杭州市农都农产品流通产业园项目</v>
      </c>
      <c r="C4" t="str">
        <f>总表0!C4</f>
        <v>浙江省农都农产品有限公司</v>
      </c>
      <c r="D4" t="str">
        <f>总表0!D4</f>
        <v>杭州市</v>
      </c>
      <c r="E4" t="str">
        <f>总表0!E4</f>
        <v>总建筑面积301739平方米，其中地上157169平方米。</v>
      </c>
      <c r="F4" t="str">
        <f>总表0!F4</f>
        <v>2019-2019</v>
      </c>
      <c r="G4" s="12">
        <f>总表0!K4</f>
        <v>341405</v>
      </c>
      <c r="H4" s="12">
        <f>总表0!L4</f>
        <v>18754</v>
      </c>
      <c r="I4" t="str">
        <f>总表0!M4</f>
        <v>开工</v>
      </c>
    </row>
    <row r="5" customHeight="1" spans="1:9">
      <c r="A5">
        <v>3</v>
      </c>
      <c r="B5" t="str">
        <f>总表0!B5</f>
        <v>港口物流定制化共享挂车池建设项目</v>
      </c>
      <c r="C5" t="str">
        <f>总表0!C5</f>
        <v>杭州传化运联科技有限公司</v>
      </c>
      <c r="D5" t="str">
        <f>总表0!D5</f>
        <v>杭州市</v>
      </c>
      <c r="E5" t="str">
        <f>总表0!E5</f>
        <v>根据港口集疏运的需求以及远洋运输特有的海洋环境，运联科技通过与主机厂、挂箱生产厂家定制具有轻量化、抗腐蚀的远洋共享挂箱运力服务池。项目建成后，预计将达到1000台挂车、挂箱共享运力服务池。通过远洋挂箱以及运力共享，有效预计提升港口集疏运效率。通过轻量化、抗腐蚀的挂箱定制特性有效降低港口龙门吊运行成本，有效提升远洋挂箱的使用时间。</v>
      </c>
      <c r="F5" t="str">
        <f>总表0!F5</f>
        <v>2018-2019</v>
      </c>
      <c r="G5" s="12">
        <f>总表0!K5</f>
        <v>15000</v>
      </c>
      <c r="H5" s="12">
        <f>总表0!L5</f>
        <v>9000</v>
      </c>
      <c r="I5" t="str">
        <f>总表0!M5</f>
        <v>前期</v>
      </c>
    </row>
    <row r="6" customHeight="1" spans="1:9">
      <c r="A6">
        <v>4</v>
      </c>
      <c r="B6" t="str">
        <f>总表0!B6</f>
        <v>佳成通跨境供应链综合（公共）服务基地创建</v>
      </c>
      <c r="C6" t="str">
        <f>总表0!C6</f>
        <v>浙江佳成通跨境供应链管理有限公司</v>
      </c>
      <c r="D6" t="str">
        <f>总表0!D6</f>
        <v>杭州市</v>
      </c>
      <c r="E6" t="str">
        <f>总表0!E6</f>
        <v>建设运营省市跨境集运中心仓，创建省级跨境出口服务示范基地，打造跨境电商物流产业园区。项目位于杭州空港经济区，拥有两幢现代化高标准3层双边物流仓库，集保税功能与非保税功能于一体，仓储总面积7.9万㎡，其中国内非保税库4.5万㎡，保税库3.4万㎡。为适应现代物流发展，提升智能化信息化水平，项目将建设基于物联网技术的智能化仓储物流系统、实现AGV无人搬运，AGV自动分拣，wifi实时无线传输技术、RFID自动识别以及由视频、智能电子看板等功能、同时升级仓储管理系统（WMS）、在线订单管理系统（OMS）及全球物流管理系统（TMS）等IT</v>
      </c>
      <c r="F6" t="str">
        <f>总表0!F6</f>
        <v>2018-2021</v>
      </c>
      <c r="G6" s="12">
        <f>总表0!K6</f>
        <v>5000</v>
      </c>
      <c r="H6" s="12">
        <f>总表0!L6</f>
        <v>1500</v>
      </c>
      <c r="I6" t="str">
        <f>总表0!M6</f>
        <v>前期</v>
      </c>
    </row>
    <row r="7" customHeight="1" spans="1:9">
      <c r="A7">
        <v>5</v>
      </c>
      <c r="B7" t="str">
        <f>总表0!B7</f>
        <v>年产500万套物料搬运设施设备项目</v>
      </c>
      <c r="C7" t="str">
        <f>总表0!C7</f>
        <v>杭州市传祥物联网技术有限公司</v>
      </c>
      <c r="D7" t="str">
        <f>总表0!D7</f>
        <v>杭州市</v>
      </c>
      <c r="E7" t="str">
        <f>总表0!E7</f>
        <v>该项目拟新建厂房及辅助用房，总建筑面积247119平方米，（其中地上建筑面积247119平方米，地下建筑面积0平方米）；项目建成后增加相关设备，形成年产500万套物料搬运设施设备的生产能力，投产后预计实现亩均年产值不低于300万元/亩，亩均年税收不低于15万元/亩。项目总用地166052平方米（约249.078亩），土地出让合同号为3301102017A20120，具体事项按规划方案批复意见实施。</v>
      </c>
      <c r="F7" t="str">
        <f>总表0!F7</f>
        <v>2018-2021</v>
      </c>
      <c r="G7" s="12">
        <f>总表0!K7</f>
        <v>15798</v>
      </c>
      <c r="H7" s="12">
        <f>总表0!L7</f>
        <v>15000</v>
      </c>
      <c r="I7" t="str">
        <f>总表0!M7</f>
        <v>开工</v>
      </c>
    </row>
    <row r="8" customHeight="1" spans="1:9">
      <c r="A8">
        <v>6</v>
      </c>
      <c r="B8" t="str">
        <f>总表0!B8</f>
        <v>宁波-舟山港穿山港区1#集装箱码头工程</v>
      </c>
      <c r="C8" t="str">
        <f>总表0!C8</f>
        <v>宁波舟山港集团有限公司</v>
      </c>
      <c r="D8" t="str">
        <f>总表0!D8</f>
        <v>宁波市</v>
      </c>
      <c r="E8" t="str">
        <f>总表0!E8</f>
        <v>建设1座7万吨级集装箱码头及必要的配套设施（水工结构按靠泊15万吨级集装箱船设计），码头岸线长度330米，前沿设计底高程-15.4米（远期预留至-16.7米，吴淞零点基面），设计年吞吐量60万TEU。</v>
      </c>
      <c r="F8" t="str">
        <f>总表0!F8</f>
        <v>2018-2020</v>
      </c>
      <c r="G8" s="12">
        <f>总表0!K8</f>
        <v>50749</v>
      </c>
      <c r="H8" s="12">
        <f>总表0!L8</f>
        <v>28797</v>
      </c>
      <c r="I8" t="str">
        <f>总表0!M8</f>
        <v>开工</v>
      </c>
    </row>
    <row r="9" customHeight="1" spans="1:9">
      <c r="A9">
        <v>7</v>
      </c>
      <c r="B9" t="str">
        <f>总表0!B9</f>
        <v>宁波-舟山港北仑港区通用泊位改造工程</v>
      </c>
      <c r="C9" t="str">
        <f>总表0!C9</f>
        <v>宁波舟山港集团有限公司</v>
      </c>
      <c r="D9" t="str">
        <f>总表0!D9</f>
        <v>宁波市</v>
      </c>
      <c r="E9" t="str">
        <f>总表0!E9</f>
        <v>将原5万吨级通用泊位改建成1座10万吨级专业集装箱泊位。同时对引桥和后方陆域进行改扩建，满足集装箱车辆通行及集装箱堆放要求。改造后码头设计吞吐量为60万TEU/年，占用岸线长383.4米。港区利用原堆场改造建，并对已有铁路线进行适当延长，改造后堆场年设计通过能力74.2万TEU，铁路设计通过43.2万TEU。</v>
      </c>
      <c r="F9" t="str">
        <f>总表0!F9</f>
        <v>2018-2020</v>
      </c>
      <c r="G9" s="12">
        <f>总表0!K9</f>
        <v>110548</v>
      </c>
      <c r="H9" s="12">
        <f>总表0!L9</f>
        <v>39184</v>
      </c>
      <c r="I9" t="str">
        <f>总表0!M9</f>
        <v>续建</v>
      </c>
    </row>
    <row r="10" customHeight="1" spans="1:9">
      <c r="A10">
        <v>8</v>
      </c>
      <c r="B10" t="str">
        <f>总表0!B10</f>
        <v>韵达浙江快递温州电商总部基地项目</v>
      </c>
      <c r="C10" t="str">
        <f>总表0!C10</f>
        <v>韵达集团</v>
      </c>
      <c r="D10" t="str">
        <f>总表0!D10</f>
        <v>温州市</v>
      </c>
      <c r="E10" t="str">
        <f>总表0!E10</f>
        <v>总用地约223亩，建筑面积22万平方米，建设快递中心、快运中心、电商中心及配套设施，年创税收约8000万元。</v>
      </c>
      <c r="F10" t="str">
        <f>总表0!F10</f>
        <v>2019-2023</v>
      </c>
      <c r="G10" s="12">
        <f>总表0!K10</f>
        <v>150000</v>
      </c>
      <c r="H10" s="12">
        <f>总表0!L10</f>
        <v>5000</v>
      </c>
      <c r="I10" t="str">
        <f>总表0!M10</f>
        <v>前期</v>
      </c>
    </row>
    <row r="11" customHeight="1" spans="1:9">
      <c r="A11">
        <v>9</v>
      </c>
      <c r="B11" t="str">
        <f>总表0!B11</f>
        <v>苍南海西物流园</v>
      </c>
      <c r="C11" t="str">
        <f>总表0!C11</f>
        <v>温州浙闽物流中心开发有限公司</v>
      </c>
      <c r="D11" t="str">
        <f>总表0!D11</f>
        <v>温州市</v>
      </c>
      <c r="E11" t="str">
        <f>总表0!E11</f>
        <v>项目用地面积284.35亩（含代征道路54.06亩），总面积约160000平方，建设内容集智能化物流交易区、仓储配送区、快递中转区、冷链物流区、物流综合大楼、货车停泊区、配套服务区。根据县政府相关协议，开展项目前期工作。</v>
      </c>
      <c r="F11" t="str">
        <f>总表0!F11</f>
        <v>2019-2022</v>
      </c>
      <c r="G11" s="12">
        <f>总表0!K11</f>
        <v>78880.65</v>
      </c>
      <c r="H11" s="12">
        <f>总表0!L11</f>
        <v>3600</v>
      </c>
      <c r="I11" t="str">
        <f>总表0!M11</f>
        <v>前期</v>
      </c>
    </row>
    <row r="12" customHeight="1" spans="1:9">
      <c r="A12">
        <v>10</v>
      </c>
      <c r="B12" t="str">
        <f>总表0!B12</f>
        <v>绿地进口商品国际贸易产业园暨浙江运营中心</v>
      </c>
      <c r="C12" t="str">
        <f>总表0!C12</f>
        <v>浙江绿地铂选电子商务有限公司</v>
      </c>
      <c r="D12" t="str">
        <f>总表0!D12</f>
        <v>嘉兴市</v>
      </c>
      <c r="E12" t="str">
        <f>总表0!E12</f>
        <v>项目总用地面积115083平方米（172.6亩），总建筑面积103851平方米。主要建设内容有绿地G-SUPER浙江运营中心、进口商品展示中心、供应链服务平台、国际贸易代理总部、区域结算中心和贸易总部等</v>
      </c>
      <c r="F12" t="str">
        <f>总表0!F12</f>
        <v>2018-2020</v>
      </c>
      <c r="G12" s="12">
        <f>总表0!K12</f>
        <v>73435.5</v>
      </c>
      <c r="H12" s="12">
        <f>总表0!L12</f>
        <v>73435.5</v>
      </c>
      <c r="I12" t="str">
        <f>总表0!M12</f>
        <v>前期</v>
      </c>
    </row>
    <row r="13" customHeight="1" spans="1:9">
      <c r="A13">
        <v>11</v>
      </c>
      <c r="B13" t="str">
        <f>总表0!B13</f>
        <v>嘉兴市南湖区万科物流地产新建物流仓储用房130000平方米建设项目</v>
      </c>
      <c r="C13" t="str">
        <f>总表0!C13</f>
        <v>万科物流地产有限公司</v>
      </c>
      <c r="D13" t="str">
        <f>总表0!D13</f>
        <v>嘉兴市</v>
      </c>
      <c r="E13" t="str">
        <f>总表0!E13</f>
        <v>新建物流仓储用房130000平方米物流中心</v>
      </c>
      <c r="F13" t="str">
        <f>总表0!F13</f>
        <v>2017-2019</v>
      </c>
      <c r="G13" s="12">
        <f>总表0!K13</f>
        <v>39000</v>
      </c>
      <c r="H13" s="12">
        <f>总表0!L13</f>
        <v>10000</v>
      </c>
      <c r="I13" t="str">
        <f>总表0!M13</f>
        <v>开工</v>
      </c>
    </row>
    <row r="14" customHeight="1" spans="1:9">
      <c r="A14">
        <v>12</v>
      </c>
      <c r="B14" t="str">
        <f>总表0!B14</f>
        <v>深基地智慧物流供应链中心项目</v>
      </c>
      <c r="C14" t="str">
        <f>总表0!C14</f>
        <v>宝湾供应链管理（嘉兴）有限公司</v>
      </c>
      <c r="D14" t="str">
        <f>总表0!D14</f>
        <v>嘉兴市</v>
      </c>
      <c r="E14" t="str">
        <f>总表0!E14</f>
        <v>深基地智慧物流供应链中心项目，占地面积230亩，总建筑面积约16万平方米，主要建造高标准双层坡道仓库及相关公用配套设施。项目运营后整体年产值约11.7亿元，年净利润约2.5亿元。</v>
      </c>
      <c r="F14" t="str">
        <f>总表0!F14</f>
        <v>2017-2020</v>
      </c>
      <c r="G14" s="12">
        <f>总表0!K14</f>
        <v>11356</v>
      </c>
      <c r="H14" s="12">
        <f>总表0!L14</f>
        <v>11000</v>
      </c>
      <c r="I14" t="str">
        <f>总表0!M14</f>
        <v>开工</v>
      </c>
    </row>
    <row r="15" customHeight="1" spans="1:9">
      <c r="A15">
        <v>13</v>
      </c>
      <c r="B15" t="str">
        <f>总表0!B15</f>
        <v>圆通嘉兴全球性航空物流枢纽项目</v>
      </c>
      <c r="C15" t="str">
        <f>总表0!C15</f>
        <v>圆通航空投资发展有限公司</v>
      </c>
      <c r="D15" t="str">
        <f>总表0!D15</f>
        <v>嘉兴市</v>
      </c>
      <c r="E15" t="str">
        <f>总表0!E15</f>
        <v>（一）投资建设圆通嘉兴全球航空货运枢纽。近期2030年航空货邮量为110万吨/年；远期2050年航空货邮量为240万吨/年。近期项目购置飞机50架，建设全球转运中心、国际航空货站、国内航空货站、航空公司管理及营运总部等。（二）相关合作方共同出资组建嘉兴机场管理公司，全面负责嘉兴机场的运营管理。（三）投资开发空港相关产业项目。深化中长期战略合作规划研究，创造条件，积极推进冷链物流、跨境电商、临空经济等产业园区的规划、开发、建设，联合开发机场“临空经济产业集聚区”，共同打造现代化航空新城。</v>
      </c>
      <c r="F15" t="str">
        <f>总表0!F15</f>
        <v>2019-2021</v>
      </c>
      <c r="G15" s="12">
        <f>总表0!K15</f>
        <v>1220000</v>
      </c>
      <c r="H15" s="12">
        <f>总表0!L15</f>
        <v>2700</v>
      </c>
      <c r="I15" t="str">
        <f>总表0!M15</f>
        <v>前期</v>
      </c>
    </row>
    <row r="16" customHeight="1" spans="1:9">
      <c r="A16">
        <v>14</v>
      </c>
      <c r="B16" t="str">
        <f>总表0!B16</f>
        <v>嘉浩冷链物流基地项目</v>
      </c>
      <c r="C16" t="str">
        <f>总表0!C16</f>
        <v>嘉兴嘉浩冷链物流有限公司</v>
      </c>
      <c r="D16" t="str">
        <f>总表0!D16</f>
        <v>嘉兴市</v>
      </c>
      <c r="E16" t="str">
        <f>总表0!E16</f>
        <v>项目建设嘉浩冷链物流基地，打造集采购、仓储、配送、销售于一体的食品食 材基地，计划新增土地面积105亩，建筑面积140048平方米，达产后预计实 现年产值约32167万元，年税收1600万元。</v>
      </c>
      <c r="F16" t="str">
        <f>总表0!F16</f>
        <v>2018-2023</v>
      </c>
      <c r="G16" s="12">
        <f>总表0!K16</f>
        <v>4071.36</v>
      </c>
      <c r="H16" s="12">
        <f>总表0!L16</f>
        <v>1508</v>
      </c>
      <c r="I16" t="str">
        <f>总表0!M16</f>
        <v>前期</v>
      </c>
    </row>
    <row r="17" customHeight="1" spans="1:9">
      <c r="A17">
        <v>15</v>
      </c>
      <c r="B17" t="str">
        <f>总表0!B17</f>
        <v>嘉兴顺丰创新产业园项目</v>
      </c>
      <c r="C17" t="str">
        <f>总表0!C17</f>
        <v>嘉兴丰预泰企业管理有限公司</v>
      </c>
      <c r="D17" t="str">
        <f>总表0!D17</f>
        <v>嘉兴市</v>
      </c>
      <c r="E17" t="str">
        <f>总表0!E17</f>
        <v>嘉兴顺丰创新产业园项目，总建筑面积15万平方米，一期建设用地129.87亩，用于仓储服务、供应链管理、产业园运营等</v>
      </c>
      <c r="F17" t="str">
        <f>总表0!F17</f>
        <v>2019-2021</v>
      </c>
      <c r="G17" s="12">
        <f>总表0!K17</f>
        <v>10000</v>
      </c>
      <c r="H17" s="12">
        <f>总表0!L17</f>
        <v>150</v>
      </c>
      <c r="I17" t="str">
        <f>总表0!M17</f>
        <v>前期</v>
      </c>
    </row>
    <row r="18" customHeight="1" spans="1:9">
      <c r="A18">
        <v>16</v>
      </c>
      <c r="B18" t="str">
        <f>总表0!B18</f>
        <v>大恩电商仓储配销中心项目</v>
      </c>
      <c r="C18" t="str">
        <f>总表0!C18</f>
        <v>嘉兴大恩供应链管理有限公司</v>
      </c>
      <c r="D18" t="str">
        <f>总表0!D18</f>
        <v>嘉兴市</v>
      </c>
      <c r="E18" t="str">
        <f>总表0!E18</f>
        <v>大恩电商仓储配销中心项目，总用地175亩，总建筑面积128333平方米。项目集电子商务、智能仓储、物流配送于一体，主营上海、杭州等电商货品仓储短驳及城市配送。项目达产后预计年产值88500万元，年税收达5500万元。</v>
      </c>
      <c r="F18" s="4" t="str">
        <f>总表0!F18</f>
        <v>2020-2019</v>
      </c>
      <c r="G18" s="12">
        <f>总表0!K18</f>
        <v>60000</v>
      </c>
      <c r="H18" s="12">
        <f>总表0!L18</f>
        <v>15000</v>
      </c>
      <c r="I18" s="4" t="str">
        <f>总表0!M18</f>
        <v>在建</v>
      </c>
    </row>
    <row r="19" customHeight="1" spans="1:9">
      <c r="A19">
        <v>17</v>
      </c>
      <c r="B19" t="str">
        <f>总表0!B19</f>
        <v>凯鸿智能公路港建设项目</v>
      </c>
      <c r="C19" t="str">
        <f>总表0!C19</f>
        <v>浙江凯鸿物流股份有限公司</v>
      </c>
      <c r="D19" t="str">
        <f>总表0!D19</f>
        <v>嘉兴市</v>
      </c>
      <c r="E19" t="str">
        <f>总表0!E19</f>
        <v>总建筑面积44300平方米，其中仓库35600平方米，办公楼6200平方米，设备用房550平方米，物业用房及卫生间180平方米，物料室1500平方米，自备加油点（柴油）150平方米，门卫120平方米。</v>
      </c>
      <c r="F19" t="str">
        <f>总表0!F19</f>
        <v>2018-2020</v>
      </c>
      <c r="G19" s="12">
        <f>总表0!K19</f>
        <v>25000</v>
      </c>
      <c r="H19" s="12">
        <f>总表0!L19</f>
        <v>8000</v>
      </c>
      <c r="I19" t="str">
        <f>总表0!M19</f>
        <v>开工</v>
      </c>
    </row>
    <row r="20" customHeight="1" spans="1:9">
      <c r="A20">
        <v>18</v>
      </c>
      <c r="B20" t="str">
        <f>总表0!B20</f>
        <v>万科创新产业园高端定制厂房项目</v>
      </c>
      <c r="C20" t="str">
        <f>总表0!C20</f>
        <v>嘉善万纬供应链管理有限公司</v>
      </c>
      <c r="D20" t="str">
        <f>总表0!D20</f>
        <v>嘉兴市</v>
      </c>
      <c r="E20" t="str">
        <f>总表0!E20</f>
        <v>建设厂房85342平方米，其中仓储面积41817.58平方米。</v>
      </c>
      <c r="F20" t="str">
        <f>总表0!F20</f>
        <v>2018-2020</v>
      </c>
      <c r="G20" s="12">
        <f>总表0!K20</f>
        <v>30500</v>
      </c>
      <c r="H20" s="12">
        <f>总表0!L20</f>
        <v>10000</v>
      </c>
      <c r="I20" t="str">
        <f>总表0!M20</f>
        <v>开工</v>
      </c>
    </row>
    <row r="21" customHeight="1" spans="1:9">
      <c r="A21">
        <v>19</v>
      </c>
      <c r="B21" t="str">
        <f>总表0!B21</f>
        <v>工业供应链管理平台建设项目</v>
      </c>
      <c r="C21" t="str">
        <f>总表0!C21</f>
        <v>浙江维龙供应链管理有限公司</v>
      </c>
      <c r="D21" t="str">
        <f>总表0!D21</f>
        <v>嘉兴市</v>
      </c>
      <c r="E21" t="str">
        <f>总表0!E21</f>
        <v>项目主要购置自动分拣设备、扫描设备、高位叉车及自动货架平台等设备，项目建成后年销售收入400000万元，利税50203万元。项目年用电1100万度，新增二台1000KVA变压器、二台800KVA变压器（共计3600KVA）；年用水38752吨。新增建筑面积203566.37平方米。</v>
      </c>
      <c r="F21" t="str">
        <f>总表0!F21</f>
        <v>2018-2020</v>
      </c>
      <c r="G21" s="12">
        <f>总表0!K21</f>
        <v>31500</v>
      </c>
      <c r="H21" s="12">
        <f>总表0!L21</f>
        <v>22000</v>
      </c>
      <c r="I21" t="str">
        <f>总表0!M21</f>
        <v>开工</v>
      </c>
    </row>
    <row r="22" customHeight="1" spans="1:9">
      <c r="A22">
        <v>20</v>
      </c>
      <c r="B22" t="str">
        <f>总表0!B22</f>
        <v>平湖独山港区电子商务产业园项目</v>
      </c>
      <c r="C22" t="str">
        <f>总表0!C22</f>
        <v>平湖鸿盛供应链管理有限公司 </v>
      </c>
      <c r="D22" t="str">
        <f>总表0!D22</f>
        <v>嘉兴市</v>
      </c>
      <c r="E22" t="str">
        <f>总表0!E22</f>
        <v>本项目占地面积85582.8平方米，总建筑面积110000平方米，其中地上建筑面积110000平方米。建造包括仓储用房约103993平方米，倒班楼、门卫、设备用房等相关配套用房约6007平方米。</v>
      </c>
      <c r="F22" t="str">
        <f>总表0!F22</f>
        <v>2018-2020</v>
      </c>
      <c r="G22" s="12">
        <f>总表0!K22</f>
        <v>34335</v>
      </c>
      <c r="H22" s="12">
        <f>总表0!L22</f>
        <v>10000</v>
      </c>
      <c r="I22" t="str">
        <f>总表0!M22</f>
        <v>开工</v>
      </c>
    </row>
    <row r="23" customHeight="1" spans="1:9">
      <c r="A23">
        <v>21</v>
      </c>
      <c r="B23" t="str">
        <f>总表0!B23</f>
        <v>独山港区B13、B14多用途泊位工程项目</v>
      </c>
      <c r="C23" t="str">
        <f>总表0!C23</f>
        <v>浙江独山港海陆国际物流有限公司</v>
      </c>
      <c r="D23" t="str">
        <f>总表0!D23</f>
        <v>嘉兴市</v>
      </c>
      <c r="E23" t="str">
        <f>总表0!E23</f>
        <v>建设 3 万吨级 （水工结构按靠泊 5 万吨级集装箱船设计和建设）多用途泊位 2 个（使用岸线 512m），年设计综合通过能力 185 万吨。项目分两期实施，其中一期用 地约 161 亩，二期用地约 89 亩，布置生产、生活辅助建筑、仓库、堆场等配 套设施。泊位总长512米，宽42米，安装45吨多用途门机2台，16吨多用途门机2台等设备。</v>
      </c>
      <c r="F23" t="str">
        <f>总表0!F23</f>
        <v>2018-2020</v>
      </c>
      <c r="G23" s="12">
        <f>总表0!K23</f>
        <v>65992.8</v>
      </c>
      <c r="H23" s="12">
        <f>总表0!L23</f>
        <v>30000</v>
      </c>
      <c r="I23" t="str">
        <f>总表0!M23</f>
        <v>前期</v>
      </c>
    </row>
    <row r="24" customHeight="1" spans="1:9">
      <c r="A24">
        <v>22</v>
      </c>
      <c r="B24" t="str">
        <f>总表0!B24</f>
        <v>泉康汽车供应链产业园</v>
      </c>
      <c r="C24" t="str">
        <f>总表0!C24</f>
        <v>嘉兴康景仓储服务有限公司</v>
      </c>
      <c r="D24" t="str">
        <f>总表0!D24</f>
        <v>嘉兴市</v>
      </c>
      <c r="E24" t="str">
        <f>总表0!E24</f>
        <v>拟建设总面积约46000平方米，其中包括仓库、辅助用房及其他附属设施。项目建成后主要从事汽车零配件仓储、金融及物流中心。主要设备有电子商务与物流平台、物联网技术运用（RFID）等。</v>
      </c>
      <c r="F24" t="str">
        <f>总表0!F24</f>
        <v>2018-2019</v>
      </c>
      <c r="G24" s="12">
        <f>总表0!K24</f>
        <v>10000</v>
      </c>
      <c r="H24" s="12">
        <f>总表0!L24</f>
        <v>10000</v>
      </c>
      <c r="I24" t="str">
        <f>总表0!M24</f>
        <v>开工</v>
      </c>
    </row>
    <row r="25" customHeight="1" spans="1:9">
      <c r="A25">
        <v>23</v>
      </c>
      <c r="B25" t="str">
        <f>总表0!B25</f>
        <v>绿地全球进口商品浙江运营中心（嘉兴综合保税区）项目</v>
      </c>
      <c r="C25" t="str">
        <f>总表0!C25</f>
        <v>浙江绿地铂选电子商务有限公司</v>
      </c>
      <c r="D25" t="str">
        <f>总表0!D25</f>
        <v>嘉兴市</v>
      </c>
      <c r="E25" t="str">
        <f>总表0!E25</f>
        <v>项目总用地面积约47亩，总建筑面积31584平方米，项目主要分为G-super浙江运营中心（保税部分）、公共服务区，主要建设：冷冻（冷藏）仓库、进口商品查验平台，物流信息服务中心、多功能配送中心以及配套常温仓库等。</v>
      </c>
      <c r="F25" t="str">
        <f>总表0!F25</f>
        <v>2018-2019</v>
      </c>
      <c r="G25" s="12">
        <f>总表0!K25</f>
        <v>20000</v>
      </c>
      <c r="H25" s="12">
        <f>总表0!L25</f>
        <v>21800</v>
      </c>
      <c r="I25" t="str">
        <f>总表0!M25</f>
        <v>开工</v>
      </c>
    </row>
    <row r="26" customHeight="1" spans="1:9">
      <c r="A26">
        <v>24</v>
      </c>
      <c r="B26" t="str">
        <f>总表0!B26</f>
        <v>乐歌嘉兴国际电子商务产业园项目</v>
      </c>
      <c r="C26" t="str">
        <f>总表0!C26</f>
        <v>嘉兴悦浦仓储有限公司</v>
      </c>
      <c r="D26" t="str">
        <f>总表0!D26</f>
        <v>嘉兴市</v>
      </c>
      <c r="E26" t="str">
        <f>总表0!E26</f>
        <v>项目预计用地约131亩，打造乐歌嘉兴电子商务产业园，新建双层坡道仓储设施，总建筑面积约为107609平方米。计划引入智能自动化供应链管理系统和智慧冷链技术，建成集智能仓储中心，智慧冷链中心及配套服务区为一体的电子商务产业服务示范基地。</v>
      </c>
      <c r="F26" s="4" t="str">
        <f>总表0!F26</f>
        <v>2019-2020</v>
      </c>
      <c r="G26" s="12">
        <f>总表0!K26</f>
        <v>75000</v>
      </c>
      <c r="H26" s="12">
        <f>总表0!L26</f>
        <v>30000</v>
      </c>
      <c r="I26" s="4" t="str">
        <f>总表0!M26</f>
        <v>在建</v>
      </c>
    </row>
    <row r="27" customHeight="1" spans="1:9">
      <c r="A27">
        <v>25</v>
      </c>
      <c r="B27" t="str">
        <f>总表0!B27</f>
        <v>物联网通云平台浙江中心基地</v>
      </c>
      <c r="C27" t="str">
        <f>总表0!C27</f>
        <v>湖州维龙仓储服务有限公司</v>
      </c>
      <c r="D27" t="str">
        <f>总表0!D27</f>
        <v>湖州市</v>
      </c>
      <c r="E27" t="str">
        <f>总表0!E27</f>
        <v>项目主要购置自动分拣设备，扫描设备，高位叉车及自动货架平台等设备，满足现代物流企业的运营要求。新增建筑面积47262.92㎡，一期主要为土建投资，二期主要为设备投资。</v>
      </c>
      <c r="F27" t="str">
        <f>总表0!F27</f>
        <v>2019-2020</v>
      </c>
      <c r="G27" s="12">
        <f>总表0!K27</f>
        <v>20000</v>
      </c>
      <c r="H27" s="12">
        <f>总表0!L27</f>
        <v>13600</v>
      </c>
      <c r="I27" t="str">
        <f>总表0!M27</f>
        <v>前期</v>
      </c>
    </row>
    <row r="28" customHeight="1" spans="1:9">
      <c r="A28">
        <v>26</v>
      </c>
      <c r="B28" t="str">
        <f>总表0!B28</f>
        <v>安博练市智能物流园</v>
      </c>
      <c r="C28" t="str">
        <f>总表0!C28</f>
        <v>安博（湖州练市）仓储有限公司</v>
      </c>
      <c r="D28" t="str">
        <f>总表0!D28</f>
        <v>湖州市</v>
      </c>
      <c r="E28" t="str">
        <f>总表0!E28</f>
        <v>项目拟新增用地约132亩，总用地规模为87901平方米，地上建2栋双层库房总建筑面积为98433.4平方米，建设安博智能物流园。项目充分利用安博的全球客户平台及丰富的物流设施并发运作经验，引入国际及国内知名的企业等作为长期合作伙伴，将本项目打造成一个集运营结算，配送仓储及快递等功能于一体的现代物流运营平台。</v>
      </c>
      <c r="F28" t="str">
        <f>总表0!F28</f>
        <v>2019-2021</v>
      </c>
      <c r="G28" s="12">
        <f>总表0!K28</f>
        <v>4200</v>
      </c>
      <c r="H28" s="12">
        <f>总表0!L28</f>
        <v>1470</v>
      </c>
      <c r="I28" t="str">
        <f>总表0!M28</f>
        <v>前期</v>
      </c>
    </row>
    <row r="29" customHeight="1" spans="1:9">
      <c r="A29">
        <v>27</v>
      </c>
      <c r="B29" t="str">
        <f>总表0!B29</f>
        <v>欧诗漫智能无人仓储物流建设项目</v>
      </c>
      <c r="C29" t="str">
        <f>总表0!C29</f>
        <v>浙江欧诗漫生物股份有限公司</v>
      </c>
      <c r="D29" t="str">
        <f>总表0!D29</f>
        <v>湖州市</v>
      </c>
      <c r="E29" t="str">
        <f>总表0!E29</f>
        <v>项目采用了先进的无线识别技术，引进了具有国内外领先的工业自动叉车、RFID读写器、工业级平板电脑等设备，提升了企业现有ERP、产品数据管理PDM以及仓库管理系统(RF-WMS)等信息技术，实现了仓储管理智能化、操作数字化、信息传送网络化。该项目分三期实施，项目一期：新增土地100亩，投入3亿元，新增建筑面积33335.67平方米，配套物流汽车临时停放区等；项目二期：新增土地75亩，投入2.04亿元，新增建筑面积40000平方米。项目完成后，每年可实现珍珠系列产品货物周转达3亿盒以上。</v>
      </c>
      <c r="F29" t="str">
        <f>总表0!F29</f>
        <v>2017-2019</v>
      </c>
      <c r="G29" s="12">
        <f>总表0!K29</f>
        <v>51400</v>
      </c>
      <c r="H29" s="12">
        <f>总表0!L29</f>
        <v>5000</v>
      </c>
      <c r="I29" t="str">
        <f>总表0!M29</f>
        <v>开工</v>
      </c>
    </row>
    <row r="30" customHeight="1" spans="1:9">
      <c r="A30">
        <v>28</v>
      </c>
      <c r="B30" t="str">
        <f>总表0!B30</f>
        <v>华东地区现代化智能物流仓储及销售中心</v>
      </c>
      <c r="C30" t="str">
        <f>总表0!C30</f>
        <v>德清乐创数码科技有限公司</v>
      </c>
      <c r="D30" t="str">
        <f>总表0!D30</f>
        <v>湖州市</v>
      </c>
      <c r="E30" t="str">
        <f>总表0!E30</f>
        <v>项目计划总用地112亩，总建筑面积120000平方米，主要建设1栋电子商务综合楼，面积为20000平方米；4幢现代化电商自动分拣配送中心，单幢面积25000平方米，层高11米，室内净层高9米，1.3米抬高地坪，液压升降卸货平台，采用绿色环保节能建筑设计方案。项目达产后，预计各类白色家电产品配送15万台，预计销售额8亿元，手机及相关产品5万台，预计销售5亿元，其他产品销售额2亿元。年总收入约15亿元，年利润15000万元，年纳税12000万元。</v>
      </c>
      <c r="F30" t="str">
        <f>总表0!F30</f>
        <v>2017-2019</v>
      </c>
      <c r="G30" s="12">
        <f>总表0!K30</f>
        <v>53000</v>
      </c>
      <c r="H30" s="12">
        <f>总表0!L30</f>
        <v>10000</v>
      </c>
      <c r="I30" t="str">
        <f>总表0!M30</f>
        <v>开工</v>
      </c>
    </row>
    <row r="31" customHeight="1" spans="1:9">
      <c r="A31">
        <v>29</v>
      </c>
      <c r="B31" t="str">
        <f>总表0!B31</f>
        <v>德清临杭物流园II区码头作业区二期工程项目</v>
      </c>
      <c r="C31" t="str">
        <f>总表0!C31</f>
        <v>浙江德清升华临杭物流有限公司</v>
      </c>
      <c r="D31" t="str">
        <f>总表0!D31</f>
        <v>湖州市</v>
      </c>
      <c r="E31" t="str">
        <f>总表0!E31</f>
        <v>本项目新增建设用地面积约164.8亩，拟建6个500吨级（水工结构按1000吨级设计）泊位，其中钢材泊位5个，LNG加注泊位1个，泊位占用岸线总长度402m，预测吞吐量为150万吨/年，设计通过能力160万吨/年；新增建筑面积41204平方米（库房面积40619平方米）；购置相应的配套设备设施。</v>
      </c>
      <c r="F31" t="str">
        <f>总表0!F31</f>
        <v>2019-2019</v>
      </c>
      <c r="G31" s="12">
        <f>总表0!K31</f>
        <v>31200</v>
      </c>
      <c r="H31" s="12">
        <f>总表0!L31</f>
        <v>10000</v>
      </c>
      <c r="I31" t="str">
        <f>总表0!M31</f>
        <v>开工</v>
      </c>
    </row>
    <row r="32" customHeight="1" spans="1:9">
      <c r="A32">
        <v>30</v>
      </c>
      <c r="B32" t="str">
        <f>总表0!B32</f>
        <v>新建华东德清智慧物流产业园项目</v>
      </c>
      <c r="C32" t="str">
        <f>总表0!C32</f>
        <v>湖州东能仓储有限公司</v>
      </c>
      <c r="D32" t="str">
        <f>总表0!D32</f>
        <v>湖州市</v>
      </c>
      <c r="E32" t="str">
        <f>总表0!E32</f>
        <v>项目拟选址于乾元镇明星村新材料园区内，计划新增用地300亩，新增建筑面积244159平方米双层高标智能仓,拟共建成5个功能中心：1、区域销售总部及配送中心；2、电子商务结算及配送中心；3、国际第三方物流区域总部及配送中心；4、冷链供应链服务及配送中心；5、O2O线上线下展销体验及配送中心。新增变压器容量 1250KVA一台</v>
      </c>
      <c r="F32" t="str">
        <f>总表0!F32</f>
        <v>2018-2020</v>
      </c>
      <c r="G32" s="12">
        <f>总表0!K32</f>
        <v>15000</v>
      </c>
      <c r="H32" s="12">
        <f>总表0!L32</f>
        <v>15000</v>
      </c>
      <c r="I32" t="str">
        <f>总表0!M32</f>
        <v>前期</v>
      </c>
    </row>
    <row r="33" customHeight="1" spans="1:9">
      <c r="A33">
        <v>31</v>
      </c>
      <c r="B33" t="str">
        <f>总表0!B33</f>
        <v>长兴“铁公水”港口项目</v>
      </c>
      <c r="C33" t="str">
        <f>总表0!C33</f>
        <v>浙江海港长兴港务有限公司</v>
      </c>
      <c r="D33" t="str">
        <f>总表0!D33</f>
        <v>湖州市</v>
      </c>
      <c r="E33" t="str">
        <f>总表0!E33</f>
        <v>本工程新增建设用地390.7亩，新建10个500吨级泊位（水工结构按1000吨级设计），其中包括5个多用途泊位，5个件杂货泊位，吞吐量为300万吨/年，码头设计年通过能力327万吨/年。主要涉及重件钢材、有色金属、集装箱等货种，不涉及《危险化学品名录》（2015版）收录的危险化学品的仓储和运输。项目分三期建设，其中一期、三期为码头区，二期为仓储物流中心。一期征地面积146.2亩，新建4个500吨级泊位（水工结构按1000吨级设计），包括2个多用途泊位、2个件杂货泊位，设计通过能力131万吨/年。港区后方陆域建设相应的堆场、仓库、给排水、消防</v>
      </c>
      <c r="F33" t="str">
        <f>总表0!F33</f>
        <v>2019-2021</v>
      </c>
      <c r="G33" s="12">
        <f>总表0!K33</f>
        <v>62319</v>
      </c>
      <c r="H33" s="12">
        <f>总表0!L33</f>
        <v>24000</v>
      </c>
      <c r="I33" t="str">
        <f>总表0!M33</f>
        <v>开工</v>
      </c>
    </row>
    <row r="34" customHeight="1" spans="1:9">
      <c r="A34">
        <v>32</v>
      </c>
      <c r="B34" t="str">
        <f>总表0!B34</f>
        <v>浙能长兴智慧产业园仓储项目</v>
      </c>
      <c r="C34" t="str">
        <f>总表0!C34</f>
        <v>浙江浙能物流有限公司</v>
      </c>
      <c r="D34" t="str">
        <f>总表0!D34</f>
        <v>湖州市</v>
      </c>
      <c r="E34" t="str">
        <f>总表0!E34</f>
        <v>项目拟在长兴县煤山国家级开发区绿色制造产业园建设浙能长兴智慧产业园仓储项目，分为集中仓储厂房及辅助用房，总建筑面积22924平方米</v>
      </c>
      <c r="F34" t="str">
        <f>总表0!F34</f>
        <v>2018-2019</v>
      </c>
      <c r="G34" s="12">
        <f>总表0!K34</f>
        <v>31336</v>
      </c>
      <c r="H34" s="12">
        <f>总表0!L34</f>
        <v>10000</v>
      </c>
      <c r="I34" t="str">
        <f>总表0!M34</f>
        <v>开工</v>
      </c>
    </row>
    <row r="35" customHeight="1" spans="1:9">
      <c r="A35">
        <v>33</v>
      </c>
      <c r="B35" t="str">
        <f>总表0!B35</f>
        <v>中国物流浙江（安吉）现代物流园建设项目</v>
      </c>
      <c r="C35" t="str">
        <f>总表0!C35</f>
        <v>湖州市浙江元龙控股有限公司</v>
      </c>
      <c r="D35" t="str">
        <f>总表0!D35</f>
        <v>湖州市</v>
      </c>
      <c r="E35" t="str">
        <f>总表0!E35</f>
        <v>新建一个集仓储、中转、交易展示、信息化管理为一体的大型综合物流园区。</v>
      </c>
      <c r="F35" t="str">
        <f>总表0!F35</f>
        <v>2015-2018</v>
      </c>
      <c r="G35" s="12">
        <f>总表0!K35</f>
        <v>95000</v>
      </c>
      <c r="H35" s="12">
        <f>总表0!L35</f>
        <v>10000</v>
      </c>
      <c r="I35" t="str">
        <f>总表0!M35</f>
        <v>开工</v>
      </c>
    </row>
    <row r="36" spans="1:9">
      <c r="A36">
        <v>34</v>
      </c>
      <c r="B36" t="str">
        <f>总表0!B36</f>
        <v>智能仓储物流项目</v>
      </c>
      <c r="C36" t="str">
        <f>总表0!C36</f>
        <v>浙江超驰物流有限公司</v>
      </c>
      <c r="D36" t="str">
        <f>总表0!D36</f>
        <v>绍兴市</v>
      </c>
      <c r="E36" t="str">
        <f>总表0!E36</f>
        <v>项目主要采用智能化的物流设备和及管理技术，购置自动化包装系统、自动化传输系统、物流信息系统等设备，项目建成后承担上汽大众汽车在浙江、福建、江西境内两百三十余家4S店的汽车零配件配送任务，同时还可以配套商贸城，为商贸城提供集约化的仓储、物流服务。项目预计可实现销售收入5亿元，利税5000万元。项目共竞得两块土地，总用地面积63039.4平方米，建设用地面积63039.4平方米，总建筑面积75647.2平方米。其中1#地块（同乐下村地块1）用地面积9316平方米，建设用地面积9316平方米，总建筑面积11179.2平方米；2#地块（同乐下村地块2</v>
      </c>
      <c r="F36" t="str">
        <f>总表0!F36</f>
        <v>2018-2020</v>
      </c>
      <c r="G36" s="12">
        <f>总表0!K36</f>
        <v>55560</v>
      </c>
      <c r="H36" s="12">
        <f>总表0!L36</f>
        <v>24000</v>
      </c>
      <c r="I36" t="str">
        <f>总表0!M36</f>
        <v>开工</v>
      </c>
    </row>
    <row r="37" spans="1:9">
      <c r="A37">
        <v>35</v>
      </c>
      <c r="B37" t="str">
        <f>总表0!B37</f>
        <v>万科诸暨现代供应链物流项目</v>
      </c>
      <c r="C37" t="str">
        <f>总表0!C37</f>
        <v>诸暨市万斌供应链有限责任公司</v>
      </c>
      <c r="D37" t="str">
        <f>总表0!D37</f>
        <v>绍兴市</v>
      </c>
      <c r="E37" t="str">
        <f>总表0!E37</f>
        <v>新增建设用地面积106101.3平方米，新建4栋（每栋2层）物流仓库用房，建筑面积约200000平方米，用于万科诸暨现代供应链物流建设。</v>
      </c>
      <c r="F37" t="str">
        <f>总表0!F37</f>
        <v>2019-2021</v>
      </c>
      <c r="G37" s="12">
        <f>总表0!K37</f>
        <v>101000</v>
      </c>
      <c r="H37" s="12">
        <f>总表0!L37</f>
        <v>58000</v>
      </c>
      <c r="I37" t="str">
        <f>总表0!M37</f>
        <v>前期</v>
      </c>
    </row>
    <row r="38" spans="1:9">
      <c r="A38">
        <v>36</v>
      </c>
      <c r="B38" t="str">
        <f>总表0!B38</f>
        <v>英特集团公共医药物流平台绍兴（上虞）医药产业中心</v>
      </c>
      <c r="C38" t="str">
        <f>总表0!C38</f>
        <v>浙江英特物联网有限公司</v>
      </c>
      <c r="D38" t="str">
        <f>总表0!D38</f>
        <v>绍兴市</v>
      </c>
      <c r="E38" t="str">
        <f>总表0!E38</f>
        <v>项目规模：现代物流库支持年配送额200亿元，年配送量1350万件。项目建设规模：79697平方米，其中地上建筑面积71964平方米，地下建筑面积7733平方米。项目建设内容：（一）地上建筑71964平方米：新建现代药品物流库（国家战略储备库）58517平方米,电子商务智慧楼8781平方米，职工生活配套区及辅助建筑4666平方米；（二）地下建筑7733平方米：1#地下室停车库5952平方米，2#地下室机房及消防水池等1781平方米。</v>
      </c>
      <c r="F38" t="str">
        <f>总表0!F38</f>
        <v>2017-2020</v>
      </c>
      <c r="G38" s="12">
        <f>总表0!K38</f>
        <v>30800</v>
      </c>
      <c r="H38" s="12">
        <f>总表0!L38</f>
        <v>12000</v>
      </c>
      <c r="I38" t="str">
        <f>总表0!M38</f>
        <v>开工</v>
      </c>
    </row>
    <row r="39" spans="1:9">
      <c r="A39">
        <v>37</v>
      </c>
      <c r="B39" t="str">
        <f>总表0!B39</f>
        <v>乐歌滨海智慧供应链管理中心项目</v>
      </c>
      <c r="C39" t="str">
        <f>总表0!C39</f>
        <v>格悦供应链管理（绍兴）有限公司</v>
      </c>
      <c r="D39" t="str">
        <f>总表0!D39</f>
        <v>绍兴市</v>
      </c>
      <c r="E39" t="str">
        <f>总表0!E39</f>
        <v>本项目总用地约为298亩，其中一期项目用地面积133.896亩，拟打造乐歌滨海智慧供应链管理中心项目，新建双层坡道仓储设施。项目总建筑面积约为200000平方米，其中一期项目土地待建面积约为98500平方米。本项目将服务于大型电商企业，国际供应链管理公司和知名冷链平台。计划引入智能自动化供应链管理系统和智慧冷链技术，建成集智能仓储中心，智慧冷链中心及配套服务区为一体的电子商务产业服务示范基地。</v>
      </c>
      <c r="F39" t="str">
        <f>总表0!F39</f>
        <v>2019-2022</v>
      </c>
      <c r="G39" s="12">
        <f>总表0!K39</f>
        <v>30000</v>
      </c>
      <c r="H39" s="12">
        <f>总表0!L39</f>
        <v>3000</v>
      </c>
      <c r="I39" t="str">
        <f>总表0!M39</f>
        <v>前期</v>
      </c>
    </row>
    <row r="40" customHeight="1" spans="1:9">
      <c r="A40">
        <v>38</v>
      </c>
      <c r="B40" t="str">
        <f>总表0!B40</f>
        <v>浙中公铁联运港南站区块一期工程</v>
      </c>
      <c r="C40" t="str">
        <f>总表0!C40</f>
        <v>金华市浙中公铁联运港有限公司</v>
      </c>
      <c r="D40" t="str">
        <f>总表0!D40</f>
        <v>金华市</v>
      </c>
      <c r="E40" t="str">
        <f>总表0!E40</f>
        <v>项目占地约324亩，新建建筑面积共计约109841平米。建设海关监管区、集拼仓储区、信息及配套服务区。</v>
      </c>
      <c r="F40" t="str">
        <f>总表0!F40</f>
        <v>2019-2021</v>
      </c>
      <c r="G40" s="12">
        <f>总表0!K40</f>
        <v>48000</v>
      </c>
      <c r="H40" s="12">
        <f>总表0!L40</f>
        <v>48000</v>
      </c>
      <c r="I40" t="str">
        <f>总表0!M40</f>
        <v>前期</v>
      </c>
    </row>
    <row r="41" customHeight="1" spans="1:9">
      <c r="A41">
        <v>39</v>
      </c>
      <c r="B41" t="str">
        <f>总表0!B41</f>
        <v>金义综合保税区（一期）</v>
      </c>
      <c r="C41" t="str">
        <f>总表0!C41</f>
        <v>金华市金义综合保税区建设发展有限公司</v>
      </c>
      <c r="D41" t="str">
        <f>总表0!D41</f>
        <v>金华市</v>
      </c>
      <c r="E41" t="str">
        <f>总表0!E41</f>
        <v>一期规划建设1平方公里，主要建设口岸作业区、保税加工区、保税物流区、综合服务区等四个功能区，建筑面积为60.2万平方米。其中包括：综合大楼11.5万平方米，商贸办公楼13.5万平方米，跨境电商普通仓库27.2万平方米，跨境查验仓库1.6万平方米，工业厂房5万平方米，综合查验与检验检疫用房1.4万平方米等。</v>
      </c>
      <c r="F41" t="str">
        <f>总表0!F41</f>
        <v>2015-2017</v>
      </c>
      <c r="G41" s="12">
        <f>总表0!K41</f>
        <v>263483</v>
      </c>
      <c r="H41" s="12">
        <f>总表0!L41</f>
        <v>35000</v>
      </c>
      <c r="I41" t="str">
        <f>总表0!M41</f>
        <v>前期</v>
      </c>
    </row>
    <row r="42" customHeight="1" spans="1:9">
      <c r="A42">
        <v>40</v>
      </c>
      <c r="B42" t="str">
        <f>总表0!B42</f>
        <v>华东（金华）农产品物流中心建设项目</v>
      </c>
      <c r="C42" t="str">
        <f>总表0!C42</f>
        <v>华东金华农产品物流中心有限公司</v>
      </c>
      <c r="D42" t="str">
        <f>总表0!D42</f>
        <v>金华市</v>
      </c>
      <c r="E42" t="str">
        <f>总表0!E42</f>
        <v>项目拟征用土地面积401652.71平方米，总建筑面积567482平方米，其中前期建筑面积450825平方米，主要建筑物有水果交易区98021平方米，蔬菜交易区53719平方米，检测中心7996平方米、茶叶交易区20557平方米。商务楼1-8号楼79163平方米，管理用房14144平方米，电子交易中心37245平方米，物流中心25000平方米，冻品市场及冷库45500平方米，垃圾房、门卫和辅助用房2500平方米，地下总建筑面积66980平方米。后期建筑面积116657平方米。</v>
      </c>
      <c r="F42" t="str">
        <f>总表0!F42</f>
        <v>2019-2019</v>
      </c>
      <c r="G42" s="12">
        <f>总表0!K42</f>
        <v>202176</v>
      </c>
      <c r="H42" s="12">
        <f>总表0!L42</f>
        <v>202176</v>
      </c>
      <c r="I42" t="str">
        <f>总表0!M42</f>
        <v>开工</v>
      </c>
    </row>
    <row r="43" customHeight="1" spans="1:9">
      <c r="A43">
        <v>41</v>
      </c>
      <c r="B43" t="str">
        <f>总表0!B43</f>
        <v>金华传化物流信息港（金华传化公路港）</v>
      </c>
      <c r="C43" t="str">
        <f>总表0!C43</f>
        <v>金华传化公路港物流有限公司</v>
      </c>
      <c r="D43" t="str">
        <f>总表0!D43</f>
        <v>金华市</v>
      </c>
      <c r="E43" t="str">
        <f>总表0!E43</f>
        <v>项目主要建设公路港及其配套设施的出租、经营、服务及管理等内容，项目用地295.5亩，新建建筑面积124036平方米，计容面积197974平方米，主要包括：信息交易中心、分拣车间、仓库等功能区块。投产后形成年300万吨的货运量，年平台交易额约20亿元以上。</v>
      </c>
      <c r="F43" t="str">
        <f>总表0!F43</f>
        <v>2016-2018</v>
      </c>
      <c r="G43" s="12">
        <f>总表0!K43</f>
        <v>100000</v>
      </c>
      <c r="H43" s="12">
        <f>总表0!L43</f>
        <v>7000</v>
      </c>
      <c r="I43" t="str">
        <f>总表0!M43</f>
        <v>前期</v>
      </c>
    </row>
    <row r="44" customHeight="1" spans="1:9">
      <c r="A44">
        <v>42</v>
      </c>
      <c r="B44" t="str">
        <f>总表0!B44</f>
        <v>年总库容5.7万立方浙石油兰溪油库项目（一期）</v>
      </c>
      <c r="C44" t="str">
        <f>总表0!C44</f>
        <v>金华市浙石油储运销售有限公司</v>
      </c>
      <c r="D44" t="str">
        <f>总表0!D44</f>
        <v>金华市</v>
      </c>
      <c r="E44" t="str">
        <f>总表0!E44</f>
        <v>年总库容5.7万立方浙石油兰溪油库项目（一期），总占地面积124亩，总建筑面积3486平方米，其中（1）油库综合办公楼，建筑面积1625平方米；（2）综合设备间及装车棚，建筑面积832平方米；（3）配套用房，包括门卫、营业室、消防泵房及泡沫站、处理间等，建筑面积1029平方米；装卸台5座，占地面积976.5平方米；新增储油罐14座，配套安装消防给水系统、消防水罐、火灾报警系统、供电系统及成品油装卸系统等，形成总库容57000立方油库建设项目。</v>
      </c>
      <c r="F44" t="str">
        <f>总表0!F44</f>
        <v>2019-2020</v>
      </c>
      <c r="G44" s="12">
        <f>总表0!K44</f>
        <v>32174</v>
      </c>
      <c r="H44" s="12">
        <f>总表0!L44</f>
        <v>2000</v>
      </c>
      <c r="I44" t="str">
        <f>总表0!M44</f>
        <v>前期</v>
      </c>
    </row>
    <row r="45" customHeight="1" spans="1:9">
      <c r="A45">
        <v>43</v>
      </c>
      <c r="B45" s="4" t="str">
        <f>总表0!B45</f>
        <v>城市之星物流园项目</v>
      </c>
      <c r="C45" t="str">
        <f>总表0!C45</f>
        <v>广州城市之星运输有限公司</v>
      </c>
      <c r="D45" t="str">
        <f>总表0!D45</f>
        <v>金华市</v>
      </c>
      <c r="E45" t="str">
        <f>总表0!E45</f>
        <v>项目用地123637.79平方米，总建筑面积24万平方米，设置分拣运营区、专线经营区、仓储配送区、冷链仓储区、商务功能区、生活配套区等6个区域。</v>
      </c>
      <c r="F45" t="str">
        <f>总表0!F45</f>
        <v>2019-2021</v>
      </c>
      <c r="G45" s="12">
        <f>总表0!K45</f>
        <v>100000</v>
      </c>
      <c r="H45" s="12">
        <f>总表0!L45</f>
        <v>0</v>
      </c>
      <c r="I45" t="str">
        <f>总表0!M45</f>
        <v>前期</v>
      </c>
    </row>
    <row r="46" customHeight="1" spans="1:9">
      <c r="A46">
        <v>44</v>
      </c>
      <c r="B46" t="str">
        <f>总表0!B46</f>
        <v>丰树（义乌）汽车零部件供应链项目</v>
      </c>
      <c r="C46" t="str">
        <f>总表0!C46</f>
        <v>丰卓仓储（义乌）有限公司</v>
      </c>
      <c r="D46" t="str">
        <f>总表0!D46</f>
        <v>金华市</v>
      </c>
      <c r="E46" t="str">
        <f>总表0!E46</f>
        <v>项目用地面积149488.34平方米（约224亩），总建筑面积13万平方米，建设包括综合楼、汽车零配件仓储用房、智能配送生产车间、智能化分拨中心、运输分拣车间等主体工程及公共服务设施、停车场等配套辅助工程。</v>
      </c>
      <c r="F46" t="str">
        <f>总表0!F46</f>
        <v>2019-2020</v>
      </c>
      <c r="G46" s="12">
        <f>总表0!K46</f>
        <v>21705</v>
      </c>
      <c r="H46" s="12">
        <f>总表0!L46</f>
        <v>10000</v>
      </c>
      <c r="I46" t="str">
        <f>总表0!M46</f>
        <v>前期</v>
      </c>
    </row>
    <row r="47" customHeight="1" spans="1:9">
      <c r="A47">
        <v>45</v>
      </c>
      <c r="B47" t="str">
        <f>总表0!B47</f>
        <v>义乌深国际智慧物流项目</v>
      </c>
      <c r="C47" t="str">
        <f>总表0!C47</f>
        <v>中通快递股份有限公司</v>
      </c>
      <c r="D47" t="str">
        <f>总表0!D47</f>
        <v>金华市</v>
      </c>
      <c r="E47" t="str">
        <f>总表0!E47</f>
        <v>本项目用地面积624.83亩，总建筑面积524.532.7㎡。其中一期建筑面积为269725.3㎡，主要包括：6栋双层库及配套卸货平台和坡道、2栋门卫室、2栋设备房、配套水、暖、电、路、围墙等；二期建筑面积为254807.4平米，主要包括：4栋双层库及配套卸货平台和坡道、3栋供应链金融中心、2栋电商产业中心、4栋区域物流总部、2栋配套服务中心、2栋数据信息服务中心、1栋综合楼、地下室一层、成品岗亭、配套水、暖、电、路、围墙等</v>
      </c>
      <c r="F47" t="str">
        <f>总表0!F47</f>
        <v>2019-2020</v>
      </c>
      <c r="G47" s="12">
        <f>总表0!K47</f>
        <v>200000</v>
      </c>
      <c r="H47" s="12">
        <f>总表0!L47</f>
        <v>30000</v>
      </c>
      <c r="I47" t="str">
        <f>总表0!M47</f>
        <v>开工</v>
      </c>
    </row>
    <row r="48" customHeight="1" spans="1:9">
      <c r="A48">
        <v>46</v>
      </c>
      <c r="B48" t="str">
        <f>总表0!B48</f>
        <v>义乌西铁路货场扩建工程二期（“义新欧”铁路口岸物流中心二期）</v>
      </c>
      <c r="C48" t="str">
        <f>总表0!C48</f>
        <v>义乌市国际陆港集团有限公司</v>
      </c>
      <c r="D48" t="str">
        <f>总表0!D48</f>
        <v>金华市</v>
      </c>
      <c r="E48" t="str">
        <f>总表0!E48</f>
        <v>本项目规划用地面积约587.7亩，建筑总面积317092.66平方米，其中地上建筑面积为307114.3平方米，地下建筑面积9978.36平方米，包括口岸功能区、物流仓储区和综合服务区三大区块，建设内容包括查验仓库、肉类冷鲜水产仓库、整车检测改装厂、综合楼、查验设备、熏蒸房、管理卡口用房、仓储用房、企业办公用房、后勤用房、集装箱堆场、高架桥等。项目主要功能包括集拼仓储功能；公路区域集配功能；口岸物流功能；冷链物流功能；海关监管查验功能；信息服务功能；商务配套服务功能和辅助配套服务功能等。建设密度29.23%，容积率0.78，绿化率5.7</v>
      </c>
      <c r="F48" t="str">
        <f>总表0!F48</f>
        <v>2018-2021</v>
      </c>
      <c r="G48" s="12">
        <f>总表0!K48</f>
        <v>142495</v>
      </c>
      <c r="H48" s="12">
        <f>总表0!L48</f>
        <v>32800</v>
      </c>
      <c r="I48" t="str">
        <f>总表0!M48</f>
        <v>前期</v>
      </c>
    </row>
    <row r="49" customHeight="1" spans="1:9">
      <c r="A49">
        <v>47</v>
      </c>
      <c r="B49" t="str">
        <f>总表0!B49</f>
        <v>义乌红狮智慧物流园项目（二期）</v>
      </c>
      <c r="C49" t="str">
        <f>总表0!C49</f>
        <v>义乌红狮物流有限公司</v>
      </c>
      <c r="D49" t="str">
        <f>总表0!D49</f>
        <v>金华市</v>
      </c>
      <c r="E49" t="str">
        <f>总表0!E49</f>
        <v>物流用房及配套用房建筑总面积421064.2平方米，其中地下室建筑面积25564平方米，绿化面积5%，建筑占地面积78139.6平方米。</v>
      </c>
      <c r="F49" t="str">
        <f>总表0!F49</f>
        <v>2018-2020</v>
      </c>
      <c r="G49" s="12">
        <f>总表0!K49</f>
        <v>97489.69</v>
      </c>
      <c r="H49" s="12">
        <f>总表0!L49</f>
        <v>30000</v>
      </c>
      <c r="I49" t="str">
        <f>总表0!M49</f>
        <v>前期</v>
      </c>
    </row>
    <row r="50" customHeight="1" spans="1:9">
      <c r="A50">
        <v>48</v>
      </c>
      <c r="B50" t="str">
        <f>总表0!B50</f>
        <v>中通快递浙江总部项目</v>
      </c>
      <c r="C50" t="str">
        <f>总表0!C50</f>
        <v>中通快递股份有限公司</v>
      </c>
      <c r="D50" t="str">
        <f>总表0!D50</f>
        <v>金华市</v>
      </c>
      <c r="E50" t="str">
        <f>总表0!E50</f>
        <v>项目用地面积164625.68平方米（约247亩），总建筑面积200000平方米，建设包括综合办公楼、电子商务楼、电商仓配大楼、智能科技研发生产车间、智能化分拨中心、快运分拣车间等主体工程及公共服务设施、停车场等配套辅助工程。</v>
      </c>
      <c r="F50" t="str">
        <f>总表0!F50</f>
        <v>2018-2021</v>
      </c>
      <c r="G50" s="12">
        <f>总表0!K50</f>
        <v>100000</v>
      </c>
      <c r="H50" s="12">
        <f>总表0!L50</f>
        <v>0</v>
      </c>
      <c r="I50" t="str">
        <f>总表0!M50</f>
        <v>前期</v>
      </c>
    </row>
    <row r="51" customHeight="1" spans="1:9">
      <c r="A51">
        <v>49</v>
      </c>
      <c r="B51" t="str">
        <f>总表0!B51</f>
        <v>义乌市国内公路港物流中心</v>
      </c>
      <c r="C51" t="str">
        <f>总表0!C51</f>
        <v>义乌市国际陆港集团有限公司</v>
      </c>
      <c r="D51" t="str">
        <f>总表0!D51</f>
        <v>金华市</v>
      </c>
      <c r="E51" t="str">
        <f>总表0!E51</f>
        <v>本项目总用地面积约496491平方米，总建筑面积约725834平方米，含地下停车场建筑面积226989平方米。其中零担快运用房258369平方米，集货中转用房43400平方米，信息中心和综合商务楼61419平方米，司机之家25150平方米，配套用房74684平方米，货车停车场35823平方米。容积率1.13，建筑密度38％，绿地率8％。本项目建设内容分两期：其中项目一期用地面积371494.6平方米，建筑面积505198平方米，总投191100万元；项目二期占地面积124996.4平方米，建筑面积约220636平方米，总投91002万元。</v>
      </c>
      <c r="F51" t="str">
        <f>总表0!F51</f>
        <v>2015-2019</v>
      </c>
      <c r="G51" s="12">
        <f>总表0!K51</f>
        <v>282102</v>
      </c>
      <c r="H51" s="12">
        <f>总表0!L51</f>
        <v>32000</v>
      </c>
      <c r="I51" t="str">
        <f>总表0!M51</f>
        <v>前期</v>
      </c>
    </row>
    <row r="52" customHeight="1" spans="1:9">
      <c r="A52">
        <v>50</v>
      </c>
      <c r="B52" t="str">
        <f>总表0!B52</f>
        <v>京东义乌电商产业项目</v>
      </c>
      <c r="C52" t="str">
        <f>总表0!C52</f>
        <v>杭州京东惠景贸易有限公司</v>
      </c>
      <c r="D52" t="str">
        <f>总表0!D52</f>
        <v>金华市</v>
      </c>
      <c r="E52" t="str">
        <f>总表0!E52</f>
        <v>项目用地631807.26平方米（约947.7亩），总建筑面积80万平方米，规划设置物流建筑区、电商运营区、综合配套服务区等3个区域。容积率1.27，绿化率15%。</v>
      </c>
      <c r="F52" t="str">
        <f>总表0!F52</f>
        <v>2018-2021</v>
      </c>
      <c r="G52" s="12">
        <f>总表0!K52</f>
        <v>500000</v>
      </c>
      <c r="H52" s="12">
        <f>总表0!L52</f>
        <v>20000</v>
      </c>
      <c r="I52" t="str">
        <f>总表0!M52</f>
        <v>前期</v>
      </c>
    </row>
    <row r="53" customHeight="1" spans="1:9">
      <c r="A53">
        <v>51</v>
      </c>
      <c r="B53" t="str">
        <f>总表0!B53</f>
        <v>圆通速递浙江总部项目</v>
      </c>
      <c r="C53" t="str">
        <f>总表0!C53</f>
        <v>中通快递股份有限公司</v>
      </c>
      <c r="D53" t="str">
        <f>总表0!D53</f>
        <v>金华市</v>
      </c>
      <c r="E53" t="str">
        <f>总表0!E53</f>
        <v>圆通速递浙江总部项目拟建设用地为518912.09平方米，总建筑面积为610000平方米，容积率1.18。项目规划建设国内快递/快运集散中心180000平方米、国外快递/快运集散中心180000平方米、总部办公综合区150000平方米及配套服务区100000平方米。</v>
      </c>
      <c r="F53" t="str">
        <f>总表0!F53</f>
        <v>2019-2020</v>
      </c>
      <c r="G53" s="12">
        <f>总表0!K53</f>
        <v>500000</v>
      </c>
      <c r="H53" s="12">
        <f>总表0!L53</f>
        <v>20000</v>
      </c>
      <c r="I53" t="str">
        <f>总表0!M53</f>
        <v>开工</v>
      </c>
    </row>
    <row r="54" customHeight="1" spans="1:9">
      <c r="A54">
        <v>52</v>
      </c>
      <c r="B54" t="str">
        <f>总表0!B54</f>
        <v>浙江东阳木材交易中心项目</v>
      </c>
      <c r="C54" t="str">
        <f>总表0!C54</f>
        <v>浙江东阳木材交易中心有限公司</v>
      </c>
      <c r="D54" t="str">
        <f>总表0!D54</f>
        <v>金华市</v>
      </c>
      <c r="E54" t="str">
        <f>总表0!E54</f>
        <v>该项目总用地面积486338。拟件新建交易区、仓储区及木材加工厂房，建筑总面积530422平方米，功能包括木材进口、木材交易、木材加工、融资担保、物流运输等。拟购置吊装设备、监控设备、防火设备、木材加工设备。项目建成后可达交易额200亿元。</v>
      </c>
      <c r="F54" t="str">
        <f>总表0!F54</f>
        <v>2017-2017</v>
      </c>
      <c r="G54" s="12">
        <f>总表0!K54</f>
        <v>329006</v>
      </c>
      <c r="H54" s="12">
        <f>总表0!L54</f>
        <v>1600</v>
      </c>
      <c r="I54" t="str">
        <f>总表0!M54</f>
        <v>开工</v>
      </c>
    </row>
    <row r="55" customHeight="1" spans="1:9">
      <c r="A55">
        <v>53</v>
      </c>
      <c r="B55" t="str">
        <f>总表0!B55</f>
        <v>永康市核电关联产业中央仓储物流供应中心</v>
      </c>
      <c r="C55" t="str">
        <f>总表0!C55</f>
        <v>浙江宏伟供应链集团股份有限公司</v>
      </c>
      <c r="D55" t="str">
        <f>总表0!D55</f>
        <v>金华市</v>
      </c>
      <c r="E55" t="str">
        <f>总表0!E55</f>
        <v>项目位于永康经济开发区S12-12地块，地块面积140539平方米，项目致力于各类资源的有效整合和第三方物流基地的建立。截止2017年底基本完成项目I期71.76亩用地建设，主要涵盖三个大型仓库，包含5#库、3#库和2#库建设并设立屋顶光伏发电，提供包括邮政、安能、日日顺在内的客户入住实现电商分拣运营管理，并满足核电物资备品备件仓库运营管理。2018年底完成II期招投标工作及确定总包，并完成办理施工许可证。2019年后将切实按照施工计划展开项目II期的建设，主要包括新建服务楼、智能分拣中心、3#厂房、4#厂房。
</v>
      </c>
      <c r="F55" t="str">
        <f>总表0!F55</f>
        <v>2018-2022</v>
      </c>
      <c r="G55" s="12">
        <f>总表0!K55</f>
        <v>36300</v>
      </c>
      <c r="H55" s="12">
        <f>总表0!L55</f>
        <v>6000</v>
      </c>
      <c r="I55" t="str">
        <f>总表0!M55</f>
        <v>开工</v>
      </c>
    </row>
    <row r="56" customHeight="1" spans="1:9">
      <c r="A56">
        <v>54</v>
      </c>
      <c r="B56" t="str">
        <f>总表0!B56</f>
        <v>衢州城市物流综合体项目</v>
      </c>
      <c r="C56" t="str">
        <f>总表0!C56</f>
        <v>衢州通成农业发展有限公司</v>
      </c>
      <c r="D56" t="str">
        <f>总表0!D56</f>
        <v>衢州市</v>
      </c>
      <c r="E56" t="str">
        <f>总表0!E56</f>
        <v>农产品现代物流综合体。规划总建筑面积385683方，集农产品冷库储藏、配送贸易、信息服务、检验检测、公共服务等等功能一体。</v>
      </c>
      <c r="F56" t="str">
        <f>总表0!F56</f>
        <v>2014-2020</v>
      </c>
      <c r="G56" s="12">
        <f>总表0!K56</f>
        <v>110227</v>
      </c>
      <c r="H56" s="12">
        <f>总表0!L56</f>
        <v>1000</v>
      </c>
      <c r="I56" t="str">
        <f>总表0!M56</f>
        <v>续建</v>
      </c>
    </row>
    <row r="57" customHeight="1" spans="1:9">
      <c r="A57">
        <v>55</v>
      </c>
      <c r="B57" t="str">
        <f>总表0!B57</f>
        <v>衢州港衢江港区大路章作业区一期工程</v>
      </c>
      <c r="C57" t="str">
        <f>总表0!C57</f>
        <v>衢州市衢江区交通投资有限公司</v>
      </c>
      <c r="D57" t="str">
        <f>总表0!D57</f>
        <v>衢州市</v>
      </c>
      <c r="E57" t="str">
        <f>总表0!E57</f>
        <v>规划用地面积397亩，利用衢江主航道南侧岸线702m建成13个500吨级泊位（水工结构按靠泊1000吨级船舶设计），包括3个多用途泊位、2个件杂货泊位、6个散货泊位、2个待泊泊位。另外，在场地毗邻上山溪处建设护岸共450m。</v>
      </c>
      <c r="F57" t="str">
        <f>总表0!F57</f>
        <v>2017-2018</v>
      </c>
      <c r="G57" s="12">
        <f>总表0!K57</f>
        <v>53000</v>
      </c>
      <c r="H57" s="12">
        <f>总表0!L57</f>
        <v>10000</v>
      </c>
      <c r="I57" t="str">
        <f>总表0!M57</f>
        <v>开工</v>
      </c>
    </row>
    <row r="58" customHeight="1" spans="1:9">
      <c r="A58">
        <v>56</v>
      </c>
      <c r="B58" t="str">
        <f>总表0!B58</f>
        <v>开化传化产业园项目</v>
      </c>
      <c r="C58" t="str">
        <f>总表0!C58</f>
        <v>开化传化产业发展有限公司</v>
      </c>
      <c r="D58" t="str">
        <f>总表0!D58</f>
        <v>衢州市</v>
      </c>
      <c r="E58" t="str">
        <f>总表0!E58</f>
        <v>主要分为物流功能区和综合配套功能区，物流功能区主要包括物流企业运营中心、货运班车总站、智能停车中心、仓储配送中心、车辆服务中心、冷链仓储运营中心、特色农产品电商服务中心等。综合配套功能区主要包含零售业、餐饮业、车友之家、加油加气站以及物流金融中心等。</v>
      </c>
      <c r="F58" t="str">
        <f>总表0!F58</f>
        <v>2018-2021</v>
      </c>
      <c r="G58" s="12">
        <f>总表0!K58</f>
        <v>105000</v>
      </c>
      <c r="H58" s="12">
        <f>总表0!L58</f>
        <v>5000</v>
      </c>
      <c r="I58" t="str">
        <f>总表0!M58</f>
        <v>前期</v>
      </c>
    </row>
    <row r="59" customHeight="1" spans="1:9">
      <c r="A59">
        <v>57</v>
      </c>
      <c r="B59" t="str">
        <f>总表0!B59</f>
        <v>开化智慧物联网产业园项目</v>
      </c>
      <c r="C59" t="str">
        <f>总表0!C59</f>
        <v>开化速卡物联网产业园发展有限公司</v>
      </c>
      <c r="D59" t="str">
        <f>总表0!D59</f>
        <v>衢州市</v>
      </c>
      <c r="E59" t="str">
        <f>总表0!E59</f>
        <v>项目占地面积166亩，新建物联网装配中心，汽车检测站，运力调度中心，智能车厢装配展示中心，车厢设备研究院和大数据中心，客服和培训中心，物流分拨中心等。</v>
      </c>
      <c r="F59" t="str">
        <f>总表0!F59</f>
        <v>2019-2021</v>
      </c>
      <c r="G59" s="12">
        <f>总表0!K59</f>
        <v>108000</v>
      </c>
      <c r="H59" s="12">
        <f>总表0!L59</f>
        <v>5000</v>
      </c>
      <c r="I59" t="str">
        <f>总表0!M59</f>
        <v>前期</v>
      </c>
    </row>
    <row r="60" customHeight="1" spans="1:9">
      <c r="A60">
        <v>58</v>
      </c>
      <c r="B60" t="str">
        <f>总表0!B60</f>
        <v>衢州市龙游港区桥头江作业区工程</v>
      </c>
      <c r="C60" t="str">
        <f>总表0!C60</f>
        <v>龙游县交通运输局</v>
      </c>
      <c r="D60" t="str">
        <f>总表0!D60</f>
        <v>衢州市</v>
      </c>
      <c r="E60" t="str">
        <f>总表0!E60</f>
        <v>新建500吨级散杂货、多用途、集装箱等泊位14个，锚泊位2个，陆域建设相应堆场、仓库、管理用房及港口集输道路等设施</v>
      </c>
      <c r="F60" t="str">
        <f>总表0!F60</f>
        <v>2017-2019</v>
      </c>
      <c r="G60" s="12">
        <f>总表0!K60</f>
        <v>71297</v>
      </c>
      <c r="H60" s="12">
        <f>总表0!L60</f>
        <v>5000</v>
      </c>
      <c r="I60" t="str">
        <f>总表0!M60</f>
        <v>开工</v>
      </c>
    </row>
    <row r="61" customHeight="1" spans="1:9">
      <c r="A61">
        <v>59</v>
      </c>
      <c r="B61" t="str">
        <f>总表0!B61</f>
        <v>江山智能供应链运营中心一期项目</v>
      </c>
      <c r="C61" t="str">
        <f>总表0!C61</f>
        <v>网营物联（江山）供应链有限公司</v>
      </c>
      <c r="D61" t="str">
        <f>总表0!D61</f>
        <v>衢州市</v>
      </c>
      <c r="E61" t="str">
        <f>总表0!E61</f>
        <v>项目主要规划建设供应链金融服务区、供应链运营功能区、数据服务及生活辅助功能区等三大功能区，集大数据分析中心、电商订单处理中心、冷链仓储配送中心、展示体验中心、电商办公中心等功能设施。</v>
      </c>
      <c r="F61" t="str">
        <f>总表0!F61</f>
        <v>2019-2020</v>
      </c>
      <c r="G61" s="12">
        <f>总表0!K61</f>
        <v>110000</v>
      </c>
      <c r="H61" s="12">
        <f>总表0!L61</f>
        <v>15000</v>
      </c>
      <c r="I61" t="str">
        <f>总表0!M61</f>
        <v>开工</v>
      </c>
    </row>
    <row r="62" customHeight="1" spans="1:9">
      <c r="A62">
        <v>60</v>
      </c>
      <c r="B62" t="str">
        <f>总表0!B62</f>
        <v>衢州市浙西公铁联运综合物流项目</v>
      </c>
      <c r="C62" t="str">
        <f>总表0!C62</f>
        <v>江山市地方铁路建设发展有限公司</v>
      </c>
      <c r="D62" t="str">
        <f>总表0!D62</f>
        <v>衢州市</v>
      </c>
      <c r="E62" t="str">
        <f>总表0!E62</f>
        <v>总用地约640亩，主要建设：公铁海联运无水港，汽车配送中心、大型停车场、仓储等基础设施及道路建设。公铁联运无水港含综合办公楼及海关、商检场所，总建筑面积约6万平方米，综合停车场20万平方米，仓储仓库1.5万平</v>
      </c>
      <c r="F62" t="str">
        <f>总表0!F62</f>
        <v>2016-2019</v>
      </c>
      <c r="G62" s="12">
        <f>总表0!K62</f>
        <v>61000</v>
      </c>
      <c r="H62" s="12">
        <f>总表0!L62</f>
        <v>5000</v>
      </c>
      <c r="I62" t="str">
        <f>总表0!M62</f>
        <v>开工</v>
      </c>
    </row>
    <row r="63" customHeight="1" spans="1:9">
      <c r="A63">
        <v>61</v>
      </c>
      <c r="B63" t="str">
        <f>总表0!B63</f>
        <v>舟山液化天然气（LNG）接收及加注站连接管道项目舟山段管道工程</v>
      </c>
      <c r="C63" t="str">
        <f>总表0!C63</f>
        <v>新奥（舟山）天然气管道有限公司</v>
      </c>
      <c r="D63" t="str">
        <f>总表0!D63</f>
        <v>舟山市</v>
      </c>
      <c r="E63" t="str">
        <f>总表0!E63</f>
        <v>舟山段全长约为44.8公里，管径为DN1000，设计压力为9.9 MPa。陆域管道长度约21公里，海域管道长度约23.8公里。新建场站包括1座马目分输站，2座阀室包括秀山阀室、长白阀室。设计输气能力80亿方/年。</v>
      </c>
      <c r="F63" t="str">
        <f>总表0!F63</f>
        <v>2019-2019</v>
      </c>
      <c r="G63" s="12">
        <f>总表0!K63</f>
        <v>132950</v>
      </c>
      <c r="H63" s="12">
        <f>总表0!L63</f>
        <v>20000</v>
      </c>
      <c r="I63" t="str">
        <f>总表0!M63</f>
        <v>前期</v>
      </c>
    </row>
    <row r="64" customHeight="1" spans="1:9">
      <c r="A64">
        <v>62</v>
      </c>
      <c r="B64" t="str">
        <f>总表0!B64</f>
        <v>舟山国际粮油产业园区散粮装卸工艺系统项目</v>
      </c>
      <c r="C64" t="str">
        <f>总表0!C64</f>
        <v>宁波舟山港舟山港务有限公司</v>
      </c>
      <c r="D64" t="str">
        <f>总表0!D64</f>
        <v>舟山市</v>
      </c>
      <c r="E64" t="str">
        <f>总表0!E64</f>
        <v>新建一条长度约2100米的皮带机高架廊道，廊道上布置两路皮带机。皮带机廊道位于老塘山港区三期码头后方至园区相关企业，并建设供配电、给排水、控制、除尘、转运平台等配套设施。项目建成后主要为舟山国际粮油产业园区驻园企业提供散粮进出口运输服务。</v>
      </c>
      <c r="F64" t="str">
        <f>总表0!F64</f>
        <v>2017-2018</v>
      </c>
      <c r="G64" s="12">
        <f>总表0!K64</f>
        <v>21496</v>
      </c>
      <c r="H64" s="12">
        <f>总表0!L64</f>
        <v>8000</v>
      </c>
      <c r="I64" t="str">
        <f>总表0!M64</f>
        <v>前期</v>
      </c>
    </row>
    <row r="65" customHeight="1" spans="1:9">
      <c r="A65">
        <v>63</v>
      </c>
      <c r="B65" t="str">
        <f>总表0!B65</f>
        <v>浙江舟山液化天然气（LNG）接收及加注站 二期项目</v>
      </c>
      <c r="C65" t="str">
        <f>总表0!C65</f>
        <v>新奥（舟山）液化天然气有限公司</v>
      </c>
      <c r="D65" t="str">
        <f>总表0!D65</f>
        <v>舟山市</v>
      </c>
      <c r="E65" t="str">
        <f>总表0!E65</f>
        <v>工程主要建设内容包括2座16万m3 LNG储罐及配套罐内设施和LNG外输工艺系统设施。考虑到与新增储罐配套及工艺调峰需求，LNG工艺系统拟增加150万吨/年的气化外输能力，50万吨T/年的液态外输能力，二期规模为200万吨/年，计划于2020年10月建成投产。</v>
      </c>
      <c r="F65" s="4" t="str">
        <f>总表0!F65</f>
        <v>2020-2020</v>
      </c>
      <c r="G65" s="12">
        <f>总表0!K65</f>
        <v>239965</v>
      </c>
      <c r="H65" s="12">
        <f>总表0!L65</f>
        <v>30000</v>
      </c>
      <c r="I65" s="4" t="str">
        <f>总表0!M65</f>
        <v>续建</v>
      </c>
    </row>
    <row r="66" customHeight="1" spans="1:9">
      <c r="A66">
        <v>64</v>
      </c>
      <c r="B66" t="str">
        <f>总表0!B66</f>
        <v>舟山良海粮油有限公司9万吨粮食仓储设施建设项目</v>
      </c>
      <c r="C66" t="str">
        <f>总表0!C66</f>
        <v>舟山良海粮油有限公司</v>
      </c>
      <c r="D66" t="str">
        <f>总表0!D66</f>
        <v>舟山市</v>
      </c>
      <c r="E66" t="str">
        <f>总表0!E66</f>
        <v>建设9万吨粮食筒仓（单仓仓容15000吨，共计6座）及配套设施，实施散粮接收与发放。</v>
      </c>
      <c r="F66" t="str">
        <f>总表0!F66</f>
        <v>2019-2021</v>
      </c>
      <c r="G66" s="12">
        <f>总表0!K66</f>
        <v>8900</v>
      </c>
      <c r="H66" s="12">
        <f>总表0!L66</f>
        <v>3100</v>
      </c>
      <c r="I66" t="str">
        <f>总表0!M66</f>
        <v>前期</v>
      </c>
    </row>
    <row r="67" customHeight="1" spans="1:9">
      <c r="A67">
        <v>65</v>
      </c>
      <c r="B67" t="str">
        <f>总表0!B67</f>
        <v>浙江中奥能源有限公司油品储运扩建工程</v>
      </c>
      <c r="C67" t="str">
        <f>总表0!C67</f>
        <v>自在盛达集团有限公司</v>
      </c>
      <c r="D67" t="str">
        <f>总表0!D67</f>
        <v>舟山市</v>
      </c>
      <c r="E67" t="str">
        <f>总表0!E67</f>
        <v>新建油品及化工品储罐总容量117万立方（其中成品油罐42万立方米、燃料油罐62万立方米、化工罐13万立方米），新建生产辅助用房建筑面积约3987平方米。</v>
      </c>
      <c r="F67" s="4" t="str">
        <f>总表0!F67</f>
        <v>2020-2018</v>
      </c>
      <c r="G67" s="12">
        <f>总表0!K67</f>
        <v>202096</v>
      </c>
      <c r="H67" s="12">
        <f>总表0!L67</f>
        <v>10000</v>
      </c>
      <c r="I67" s="4" t="str">
        <f>总表0!M67</f>
        <v>续建</v>
      </c>
    </row>
    <row r="68" customHeight="1" spans="1:9">
      <c r="A68">
        <v>66</v>
      </c>
      <c r="B68" t="str">
        <f>总表0!B68</f>
        <v>小洋山上海LNG项目储罐扩建工程</v>
      </c>
      <c r="C68" t="str">
        <f>总表0!C68</f>
        <v>上海液化天然气有限责任公司</v>
      </c>
      <c r="D68" t="str">
        <f>总表0!D68</f>
        <v>舟山市</v>
      </c>
      <c r="E68" t="str">
        <f>总表0!E68</f>
        <v>扩建LNG储罐20万立方米2座，建设LNG汽化器等附属设施。</v>
      </c>
      <c r="F68" s="4" t="str">
        <f>总表0!F68</f>
        <v>2020-2020</v>
      </c>
      <c r="G68" s="12">
        <f>总表0!K68</f>
        <v>300000</v>
      </c>
      <c r="H68" s="12">
        <f>总表0!L68</f>
        <v>50000</v>
      </c>
      <c r="I68" s="4" t="str">
        <f>总表0!M68</f>
        <v>续建</v>
      </c>
    </row>
    <row r="69" customHeight="1" spans="1:9">
      <c r="A69">
        <v>67</v>
      </c>
      <c r="B69" t="str">
        <f>总表0!B69</f>
        <v>舟山港马迹山矿石中转码头三期工程</v>
      </c>
      <c r="C69" t="str">
        <f>总表0!C69</f>
        <v>舟山港马迹山散货物流有限公司</v>
      </c>
      <c r="D69" t="str">
        <f>总表0!D69</f>
        <v>舟山市</v>
      </c>
      <c r="E69" t="str">
        <f>总表0!E69</f>
        <v>工程新建40万吨、20万吨级卸船泊位各1个，5万吨级装船泊位1个和3.5万吨级装船泊位2个，拟占岸线1592米，泊位总长度为1535米，年矿石设计吞吐量5000万吨。</v>
      </c>
      <c r="F69" t="str">
        <f>总表0!F69</f>
        <v>2019-2022</v>
      </c>
      <c r="G69" s="12">
        <f>总表0!K69</f>
        <v>650000</v>
      </c>
      <c r="H69" s="12">
        <f>总表0!L69</f>
        <v>1000</v>
      </c>
      <c r="I69" t="str">
        <f>总表0!M69</f>
        <v>前期</v>
      </c>
    </row>
    <row r="70" customHeight="1" spans="1:9">
      <c r="A70">
        <v>68</v>
      </c>
      <c r="B70" t="str">
        <f>总表0!B70</f>
        <v>台州湾东部新区东达智慧物流园</v>
      </c>
      <c r="C70" t="str">
        <f>总表0!C70</f>
        <v>台州东达资源利用有限公司</v>
      </c>
      <c r="D70" t="str">
        <f>总表0!D70</f>
        <v>台州市</v>
      </c>
      <c r="E70" t="str">
        <f>总表0!E70</f>
        <v>建设规模及内容中总建筑面积约65796平方米，其中仓储用房建筑面积约43836平方米，综合配套中心建筑面积约21960平方米（地上建筑面积17500平方米，地下建筑面积4460平方米）。</v>
      </c>
      <c r="F70" t="str">
        <f>总表0!F70</f>
        <v>2018-2020</v>
      </c>
      <c r="G70" s="12">
        <f>总表0!K70</f>
        <v>28930</v>
      </c>
      <c r="H70" s="12">
        <f>总表0!L70</f>
        <v>8000</v>
      </c>
      <c r="I70" t="str">
        <f>总表0!M70</f>
        <v>前期</v>
      </c>
    </row>
    <row r="71" customHeight="1" spans="1:9">
      <c r="A71">
        <v>69</v>
      </c>
      <c r="B71" t="str">
        <f>总表0!B71</f>
        <v>万科台州现代供应链物流项目</v>
      </c>
      <c r="C71" t="str">
        <f>总表0!C71</f>
        <v>台州市万颖供应链有限公司</v>
      </c>
      <c r="D71" t="str">
        <f>总表0!D71</f>
        <v>台州市</v>
      </c>
      <c r="E71" t="str">
        <f>总表0!E71</f>
        <v>本项目为集供应链管理、物流仓储、智能分拨等功能于一身的供应链物流中心。拟建总建筑面积129113.56m2，。由4 栋两层物流仓库、1 栋倒班楼、1 栋设备用房和一栋门卫组成。项目按照海绵城市建设并实施厂房屋顶光伏项目（建筑密度56.51%，绿化率20%）。</v>
      </c>
      <c r="F71" t="str">
        <f>总表0!F71</f>
        <v>2019-2020</v>
      </c>
      <c r="G71" s="12">
        <f>总表0!K71</f>
        <v>50000</v>
      </c>
      <c r="H71" s="12">
        <f>总表0!L71</f>
        <v>10000</v>
      </c>
      <c r="I71" t="str">
        <f>总表0!M71</f>
        <v>前期</v>
      </c>
    </row>
    <row r="72" customHeight="1" spans="1:9">
      <c r="A72">
        <v>70</v>
      </c>
      <c r="B72" t="str">
        <f>总表0!B72</f>
        <v>台州宝利智能物流中心项目</v>
      </c>
      <c r="C72" t="str">
        <f>总表0!C72</f>
        <v>台州宝利经贸有限公司</v>
      </c>
      <c r="D72" t="str">
        <f>总表0!D72</f>
        <v>台州市</v>
      </c>
      <c r="E72" t="str">
        <f>总表0!E72</f>
        <v>总建筑面积21180㎡，共建造6栋建筑（办公楼1栋，分拣工房3栋，门卫室2栋），项目区块建设按照雨水花园的设计方案实施，厂房屋顶按照光伏荷载要求进行设计，按要求统一提供屋顶资源，实施屋顶光伏建设。建筑密度47.66，绿地率20%（6290㎡）,容积率1.01,预计年销售额6亿元，税收700万元。</v>
      </c>
      <c r="F72" t="str">
        <f>总表0!F72</f>
        <v>2018-2019</v>
      </c>
      <c r="G72" s="12">
        <f>总表0!K72</f>
        <v>18000</v>
      </c>
      <c r="H72" s="12">
        <f>总表0!L72</f>
        <v>3000</v>
      </c>
      <c r="I72" t="str">
        <f>总表0!M72</f>
        <v>前期</v>
      </c>
    </row>
    <row r="73" customHeight="1" spans="1:9">
      <c r="A73">
        <v>71</v>
      </c>
      <c r="B73" t="str">
        <f>总表0!B73</f>
        <v>台州市椒江粮食储备中心北区工程</v>
      </c>
      <c r="C73" t="str">
        <f>总表0!C73</f>
        <v>台州市椒江区粮油储备管理有限公司</v>
      </c>
      <c r="D73" t="str">
        <f>总表0!D73</f>
        <v>台州市</v>
      </c>
      <c r="E73" t="str">
        <f>总表0!E73</f>
        <v>目用地面积35511.42平方米，建筑面积15686.88平方米，新建7幢平房仓，1幢机械库，1幢辅助用房，1幢器材库，1个地磅房及一个消防水泵房，建设总仓容3.5万吨（稻谷计）。其中，新建60X21米平房仓5幢，建筑面积6560平方米；新建78X21米平房仓2幢，建筑面积3397.2平方米；机械库建筑面积1669平方米；器材库建筑面积300平方米；辅助用房建筑面积1325.6平方米；地泵房建筑面积23平方米；消防水泵房31平方米。容积率0.769，建筑密度41.37%，绿地率20.3%，机动车停车位63个。</v>
      </c>
      <c r="F73" t="str">
        <f>总表0!F73</f>
        <v>2018-2020</v>
      </c>
      <c r="G73" s="12">
        <f>总表0!K73</f>
        <v>9973.09</v>
      </c>
      <c r="H73" s="12">
        <f>总表0!L73</f>
        <v>4000</v>
      </c>
      <c r="I73" t="str">
        <f>总表0!M73</f>
        <v>前期</v>
      </c>
    </row>
    <row r="74" customHeight="1" spans="1:9">
      <c r="A74">
        <v>72</v>
      </c>
      <c r="B74" t="str">
        <f>总表0!B74</f>
        <v>台州市农副产品集配中心（农港城）二期项目</v>
      </c>
      <c r="C74" t="str">
        <f>总表0!C74</f>
        <v>台州市农副产品集配中心有限公司</v>
      </c>
      <c r="D74" t="str">
        <f>总表0!D74</f>
        <v>台州市</v>
      </c>
      <c r="E74" t="str">
        <f>总表0!E74</f>
        <v>计划建设内容与规模修改为项目用地面积88136平方米，总建筑面积178545平方米。建设蔬菜、水产品、肉类、粮油、冻品等市场，配套建设检验检测、电子商务、加工配送等设施，预计可形成年交易蔬菜（含果用瓜）30万吨、水产品肉类冻品10万吨的市场规模</v>
      </c>
      <c r="F74" t="str">
        <f>总表0!F74</f>
        <v>2019-2021</v>
      </c>
      <c r="G74" s="12">
        <f>总表0!K74</f>
        <v>104050</v>
      </c>
      <c r="H74" s="12">
        <f>总表0!L74</f>
        <v>20000</v>
      </c>
      <c r="I74" t="str">
        <f>总表0!M74</f>
        <v>开工</v>
      </c>
    </row>
    <row r="75" customHeight="1" spans="1:9">
      <c r="A75">
        <v>73</v>
      </c>
      <c r="B75" t="str">
        <f>总表0!B75</f>
        <v>台州传化洲锽公路港物流中心二期建设项目</v>
      </c>
      <c r="C75" t="str">
        <f>总表0!C75</f>
        <v>浙江黄岩洲锽实业有限公司</v>
      </c>
      <c r="D75" t="str">
        <f>总表0!D75</f>
        <v>台州市</v>
      </c>
      <c r="E75" t="str">
        <f>总表0!E75</f>
        <v>项目规划建设用地面积103219平方米，总建筑面积66671.29平方米，其中地上建筑面积54389.09平方米，地下建筑面积12282.2平方米。项目主要建设内容：东区块：2#城市分拨中心7425.69平方米、3#城市分拨中心7425.69平方米、4#城市分拨中心12839.93平方米；西区块：配套用房810平方米、1#城市分拨中心38169.98平方米。</v>
      </c>
      <c r="F75" t="str">
        <f>总表0!F75</f>
        <v>2019-2022</v>
      </c>
      <c r="G75" s="12">
        <f>总表0!K75</f>
        <v>40807</v>
      </c>
      <c r="H75" s="12">
        <f>总表0!L75</f>
        <v>15000</v>
      </c>
      <c r="I75" t="str">
        <f>总表0!M75</f>
        <v>前期</v>
      </c>
    </row>
    <row r="76" customHeight="1" spans="1:9">
      <c r="A76">
        <v>74</v>
      </c>
      <c r="B76" t="str">
        <f>总表0!B76</f>
        <v>网营物联（浙东南）智慧供应链区域运营总部建设项目</v>
      </c>
      <c r="C76" t="str">
        <f>总表0!C76</f>
        <v>富春控股集团有限公司</v>
      </c>
      <c r="D76" t="str">
        <f>总表0!D76</f>
        <v>台州市</v>
      </c>
      <c r="E76" t="str">
        <f>总表0!E76</f>
        <v>本项目建设总面积达47万平方米的浙东南地区现代综合物流运营中心。其中供应链运营功能区39.95万 平方米（包括电商订单处理中心、供应链金融仓配中心和冷链仓储配送中心），线下展销功能区2.35 平方米，电商办公与数据服务区2.35平方米，生活辅助功能区2.35平方米。</v>
      </c>
      <c r="F76" t="str">
        <f>总表0!F76</f>
        <v>2019-2020</v>
      </c>
      <c r="G76" s="12">
        <f>总表0!K76</f>
        <v>100000</v>
      </c>
      <c r="H76" s="12">
        <f>总表0!L76</f>
        <v>16000</v>
      </c>
      <c r="I76" t="str">
        <f>总表0!M76</f>
        <v>前期</v>
      </c>
    </row>
    <row r="77" customHeight="1" spans="1:9">
      <c r="A77">
        <v>75</v>
      </c>
      <c r="B77" t="str">
        <f>总表0!B77</f>
        <v>海八鲜水产品冷链物流建设项目</v>
      </c>
      <c r="C77" t="str">
        <f>总表0!C77</f>
        <v>浙江海八鲜农业发展有限公司</v>
      </c>
      <c r="D77" t="str">
        <f>总表0!D77</f>
        <v>台州市</v>
      </c>
      <c r="E77" t="str">
        <f>总表0!E77</f>
        <v>建设7500吨水产品冷链物流项目，加工中心及附属设施3000㎡、配送中心建设300㎡、冷库设施3500m3、生产流水线3条，流通门店65家、配送车5辆。</v>
      </c>
      <c r="F77" t="str">
        <f>总表0!F77</f>
        <v>2018-2020</v>
      </c>
      <c r="G77" s="12">
        <f>总表0!K77</f>
        <v>11500</v>
      </c>
      <c r="H77" s="12">
        <f>总表0!L77</f>
        <v>750</v>
      </c>
      <c r="I77" t="str">
        <f>总表0!M77</f>
        <v>前期</v>
      </c>
    </row>
    <row r="78" customHeight="1" spans="1:9">
      <c r="A78">
        <v>76</v>
      </c>
      <c r="B78" t="str">
        <f>总表0!B78</f>
        <v>韵达浙江（三门）快递电商总部基地项目</v>
      </c>
      <c r="C78" t="str">
        <f>总表0!C78</f>
        <v>台州浙韵电子商务有限公司</v>
      </c>
      <c r="D78" t="str">
        <f>总表0!D78</f>
        <v>台州市</v>
      </c>
      <c r="E78" t="str">
        <f>总表0!E78</f>
        <v>建设规模：1.生产性建筑（转运车间、设备房、公共卫生间）；35527㎡ 2.非生产性建设（综合楼、门卫）2313㎡； 3.道路及绿化51857㎡； 总体建设规模89597㎡ 生产能力： 1.项目达产后，可形成年快递2000万件、快运3000万件、货运500万顿； 2.可提供2000人员住宿，约有一千工作岗位保障。</v>
      </c>
      <c r="F78" t="str">
        <f>总表0!F78</f>
        <v>2019-2021</v>
      </c>
      <c r="G78" s="12">
        <f>总表0!K78</f>
        <v>53500</v>
      </c>
      <c r="H78" s="12">
        <f>总表0!L78</f>
        <v>20000</v>
      </c>
      <c r="I78" t="str">
        <f>总表0!M78</f>
        <v>开工</v>
      </c>
    </row>
    <row r="79" customHeight="1" spans="1:9">
      <c r="A79">
        <v>77</v>
      </c>
      <c r="B79" t="str">
        <f>总表0!B79</f>
        <v>天台多功能智能物流综合园项目</v>
      </c>
      <c r="C79" t="str">
        <f>总表0!C79</f>
        <v>浙江银轮普天供应链管理有限公司</v>
      </c>
      <c r="D79" t="str">
        <f>总表0!D79</f>
        <v>台州市</v>
      </c>
      <c r="E79" t="str">
        <f>总表0!E79</f>
        <v>项目总用地面积246亩，建筑面积206400平方米，建设内容包括办公楼、仓库、停车场、强弱电等以及其他附属设施。</v>
      </c>
      <c r="F79" t="str">
        <f>总表0!F79</f>
        <v>2018-2020</v>
      </c>
      <c r="G79" s="12">
        <f>总表0!K79</f>
        <v>110000</v>
      </c>
      <c r="H79" s="12">
        <f>总表0!L79</f>
        <v>10000</v>
      </c>
      <c r="I79" t="str">
        <f>总表0!M79</f>
        <v>前期</v>
      </c>
    </row>
    <row r="80" customHeight="1" spans="1:9">
      <c r="A80">
        <v>78</v>
      </c>
      <c r="B80" t="str">
        <f>总表0!B80</f>
        <v>中国供销浙江天台绿色农产品物流园一期项目</v>
      </c>
      <c r="C80" t="str">
        <f>总表0!C80</f>
        <v>天台新农商农产品市场有限公司</v>
      </c>
      <c r="D80" t="str">
        <f>总表0!D80</f>
        <v>台州市</v>
      </c>
      <c r="E80" t="str">
        <f>总表0!E80</f>
        <v>项目总建筑面积137322平方米，建设内容包括农产品交易展示区、仓储物流区、电子商务中心、食品安全检疫检测等工程。</v>
      </c>
      <c r="F80" t="str">
        <f>总表0!F80</f>
        <v>2016-2017</v>
      </c>
      <c r="G80" s="12">
        <f>总表0!K80</f>
        <v>50000</v>
      </c>
      <c r="H80" s="12">
        <f>总表0!L80</f>
        <v>10000</v>
      </c>
      <c r="I80" t="str">
        <f>总表0!M80</f>
        <v>前期</v>
      </c>
    </row>
    <row r="81" customHeight="1" spans="1:9">
      <c r="A81">
        <v>79</v>
      </c>
      <c r="B81" t="str">
        <f>总表0!B81</f>
        <v>美顺达物联网农村二级物流冷链采配服务体系项目</v>
      </c>
      <c r="C81" t="str">
        <f>总表0!C81</f>
        <v>浙江美顺达石化有限公司</v>
      </c>
      <c r="D81" t="str">
        <f>总表0!D81</f>
        <v>台州市</v>
      </c>
      <c r="E81" t="str">
        <f>总表0!E81</f>
        <v>在仙居响石山路182号、横溪、双庙、杨府建设4个冷链配送中心，改造60个冷链服务配送点，配置10辆配送车（其中2辆冷链车），改建10000平方米的仓储配送库和200立方冷库，在仙居形成农村二级物流冷链采配服务体系。</v>
      </c>
      <c r="F81" t="str">
        <f>总表0!F81</f>
        <v>2013-2019</v>
      </c>
      <c r="G81" s="12">
        <f>总表0!K81</f>
        <v>2300</v>
      </c>
      <c r="H81" s="12">
        <f>总表0!L81</f>
        <v>800</v>
      </c>
      <c r="I81" t="str">
        <f>总表0!M81</f>
        <v>前期</v>
      </c>
    </row>
    <row r="82" customHeight="1" spans="1:9">
      <c r="A82">
        <v>80</v>
      </c>
      <c r="B82" t="str">
        <f>总表0!B82</f>
        <v>金台铁路临海东站货站（物流仓储中心）</v>
      </c>
      <c r="C82" t="str">
        <f>总表0!C82</f>
        <v>临海市交通投资集团有限公司</v>
      </c>
      <c r="D82" t="str">
        <f>总表0!D82</f>
        <v>台州市</v>
      </c>
      <c r="E82" t="str">
        <f>总表0!E82</f>
        <v>本项目位于临海市沿江镇在建金台铁路临海东站西侧区域。本项目新建3条线，其中1条线自临海东站货2线端部车档引出，另2条线自临海东站货2线咽喉处出岔引出，3条线引出后折向西于沿江镇东侧外王溪及金台高速夹心地布置铁路物流中心。铁路物流中心分期建设，铁路功能区近期设长大笨重及集装箱功能区和包装成件货物功能区，包装成件货物功能区旁边设流通加工区、共同配送区及综合仓储区；铁路功能区远期设长大笨重及集装箱功能区和停车场及集装箱辅助功能区，同时围绕铁路设综合仓储区、立体仓储区、共同配送区、流通加工区、中转分拨区以及</v>
      </c>
      <c r="F82" t="str">
        <f>总表0!F82</f>
        <v>2019-2021</v>
      </c>
      <c r="G82" s="12">
        <f>总表0!K82</f>
        <v>66156.92</v>
      </c>
      <c r="H82" s="12">
        <f>总表0!L82</f>
        <v>5000</v>
      </c>
      <c r="I82" t="str">
        <f>总表0!M82</f>
        <v>前期</v>
      </c>
    </row>
    <row r="83" customHeight="1" spans="1:9">
      <c r="A83">
        <v>81</v>
      </c>
      <c r="B83" t="str">
        <f>总表0!B83</f>
        <v>省交投普洛斯智慧物流园项目</v>
      </c>
      <c r="C83" t="str">
        <f>总表0!C83</f>
        <v>丽水交普仓储有限公司</v>
      </c>
      <c r="D83" t="str">
        <f>总表0!D83</f>
        <v>丽水市</v>
      </c>
      <c r="E83" t="str">
        <f>总表0!E83</f>
        <v>本项目主要包含物流用房（仓储设施）、宿舍、营销中心、设备中心、休息室、门卫、宿舍等，建成后形成交省交投普洛斯智慧物流园项目。经测算经营期内项目年均销售收入6051.33 万元，售税金及附加1543.90万元（含增值税）利润总额3212.36万元，企业所得税803.09万元，所得税后年净利润为2409.27万元。</v>
      </c>
      <c r="F83" t="str">
        <f>总表0!F83</f>
        <v>2019-2023</v>
      </c>
      <c r="G83" s="12">
        <f>总表0!K83</f>
        <v>150000</v>
      </c>
      <c r="H83" s="12">
        <f>总表0!L83</f>
        <v>12000</v>
      </c>
      <c r="I83" t="str">
        <f>总表0!M83</f>
        <v>前期</v>
      </c>
    </row>
    <row r="84" customHeight="1" spans="1:9">
      <c r="A84">
        <v>82</v>
      </c>
      <c r="B84" t="str">
        <f>总表0!B84</f>
        <v>网营物联（缙云）智慧供应链产业园</v>
      </c>
      <c r="C84" t="str">
        <f>总表0!C84</f>
        <v>网营物联（缙云）供应链有限公司</v>
      </c>
      <c r="D84" t="str">
        <f>总表0!D84</f>
        <v>丽水市</v>
      </c>
      <c r="E84" t="str">
        <f>总表0!E84</f>
        <v>本项目一期用地面积287亩，总建筑面积约170000平方米，包括供应链运营功能区（电商订单处理中心、供应链金融仓配中心、快递分拨中心）；线下展销功能区；电商办公与数据服务区；生活辅助功能区.</v>
      </c>
      <c r="F84" t="str">
        <f>总表0!F84</f>
        <v>2019-2021</v>
      </c>
      <c r="G84" s="12">
        <f>总表0!K84</f>
        <v>100000</v>
      </c>
      <c r="H84" s="12">
        <f>总表0!L84</f>
        <v>6000</v>
      </c>
      <c r="I84" t="str">
        <f>总表0!M84</f>
        <v>前期</v>
      </c>
    </row>
    <row r="85" customHeight="1" spans="1:9">
      <c r="A85">
        <v>83</v>
      </c>
      <c r="B85" t="str">
        <f>总表0!B85</f>
        <v>庆元香菇市场迁建及物流中心建设项目</v>
      </c>
      <c r="C85" t="str">
        <f>总表0!C85</f>
        <v>庆元香菇市场有限公司</v>
      </c>
      <c r="D85" t="str">
        <f>总表0!D85</f>
        <v>丽水市</v>
      </c>
      <c r="E85" t="str">
        <f>总表0!E85</f>
        <v>拟在庆元县五都区块建设庆元香菇市场迁建及物流中心建设项目，总用地面积221089平方米，地上建筑面积347180.44平方米，总建筑面积433418.68平方米。</v>
      </c>
      <c r="F85" t="str">
        <f>总表0!F85</f>
        <v>2013-2020</v>
      </c>
      <c r="G85" s="12">
        <f>总表0!K85</f>
        <v>156737</v>
      </c>
      <c r="H85" s="12">
        <f>总表0!L85</f>
        <v>6000</v>
      </c>
      <c r="I85" t="str">
        <f>总表0!M85</f>
        <v>续建</v>
      </c>
    </row>
    <row r="86" customHeight="1" spans="1:9">
      <c r="A86">
        <v>84</v>
      </c>
      <c r="B86" t="str">
        <f>总表0!B86</f>
        <v>龙泉浙西南商贸物流市场开发有限公司龙泉市浙西南大宗商品物流集散市场建设项目</v>
      </c>
      <c r="C86" t="str">
        <f>总表0!C86</f>
        <v>龙泉浙西南商贸物流市场开发有限公司</v>
      </c>
      <c r="D86" t="str">
        <f>总表0!D86</f>
        <v>丽水市</v>
      </c>
      <c r="E86" t="str">
        <f>总表0!E86</f>
        <v>项目总用地面积56000平方米,总建筑面积65300平方米,其中地下室面积8500平方米;主要建设仓储物流、电子商务、鲜活农产品市场等。</v>
      </c>
      <c r="F86" t="str">
        <f>总表0!F86</f>
        <v>2017-2019</v>
      </c>
      <c r="G86" s="12">
        <f>总表0!K86</f>
        <v>48090</v>
      </c>
      <c r="H86" s="12">
        <f>总表0!L86</f>
        <v>20000</v>
      </c>
      <c r="I86" t="str">
        <f>总表0!M86</f>
        <v>开工</v>
      </c>
    </row>
    <row r="87" customHeight="1" spans="1:9">
      <c r="A87">
        <v>85</v>
      </c>
      <c r="B87" t="s">
        <v>41</v>
      </c>
      <c r="C87" t="s">
        <v>42</v>
      </c>
      <c r="D87" t="s">
        <v>33</v>
      </c>
      <c r="E87" t="s">
        <v>43</v>
      </c>
      <c r="F87" t="s">
        <v>30</v>
      </c>
      <c r="G87" s="12">
        <v>11000</v>
      </c>
      <c r="H87" s="12">
        <v>0</v>
      </c>
      <c r="I87" s="4" t="s">
        <v>305</v>
      </c>
    </row>
    <row r="88" customHeight="1" spans="1:9">
      <c r="A88">
        <v>86</v>
      </c>
      <c r="B88" t="s">
        <v>44</v>
      </c>
      <c r="C88" t="s">
        <v>42</v>
      </c>
      <c r="D88" t="s">
        <v>33</v>
      </c>
      <c r="E88" t="s">
        <v>45</v>
      </c>
      <c r="F88" t="s">
        <v>30</v>
      </c>
      <c r="G88" s="12">
        <v>20000</v>
      </c>
      <c r="H88" s="12">
        <v>0</v>
      </c>
      <c r="I88" s="4" t="s">
        <v>10</v>
      </c>
    </row>
    <row r="89" customHeight="1" spans="1:9">
      <c r="A89">
        <v>87</v>
      </c>
      <c r="B89" t="s">
        <v>306</v>
      </c>
      <c r="C89" t="s">
        <v>42</v>
      </c>
      <c r="D89" t="s">
        <v>33</v>
      </c>
      <c r="E89" t="s">
        <v>307</v>
      </c>
      <c r="F89" t="s">
        <v>30</v>
      </c>
      <c r="G89" s="12">
        <v>180000</v>
      </c>
      <c r="H89" s="12">
        <v>80000</v>
      </c>
      <c r="I89" s="4" t="s">
        <v>308</v>
      </c>
    </row>
    <row r="90" customHeight="1" spans="1:9">
      <c r="A90">
        <v>88</v>
      </c>
      <c r="B90" t="s">
        <v>46</v>
      </c>
      <c r="C90" t="s">
        <v>42</v>
      </c>
      <c r="D90" t="s">
        <v>33</v>
      </c>
      <c r="E90" t="s">
        <v>47</v>
      </c>
      <c r="F90" t="s">
        <v>48</v>
      </c>
      <c r="G90" s="12">
        <v>50000</v>
      </c>
      <c r="H90" s="12">
        <v>6000</v>
      </c>
      <c r="I90" s="4" t="s">
        <v>26</v>
      </c>
    </row>
    <row r="91" customHeight="1" spans="1:9">
      <c r="A91">
        <v>89</v>
      </c>
      <c r="B91" t="s">
        <v>49</v>
      </c>
      <c r="C91" t="s">
        <v>42</v>
      </c>
      <c r="D91" t="s">
        <v>33</v>
      </c>
      <c r="E91" t="s">
        <v>50</v>
      </c>
      <c r="F91" t="s">
        <v>48</v>
      </c>
      <c r="G91" s="12">
        <v>16000</v>
      </c>
      <c r="H91" s="12">
        <v>10000</v>
      </c>
      <c r="I91" s="4" t="s">
        <v>305</v>
      </c>
    </row>
    <row r="92" customHeight="1" spans="1:9">
      <c r="A92">
        <v>90</v>
      </c>
      <c r="B92" t="s">
        <v>51</v>
      </c>
      <c r="C92" t="s">
        <v>42</v>
      </c>
      <c r="D92" t="s">
        <v>33</v>
      </c>
      <c r="E92" t="s">
        <v>52</v>
      </c>
      <c r="F92" t="s">
        <v>48</v>
      </c>
      <c r="G92" s="12">
        <v>40000</v>
      </c>
      <c r="H92" s="12">
        <v>0</v>
      </c>
      <c r="I92" s="4" t="s">
        <v>26</v>
      </c>
    </row>
    <row r="93" customHeight="1" spans="1:9">
      <c r="A93">
        <v>91</v>
      </c>
      <c r="B93" t="s">
        <v>153</v>
      </c>
      <c r="C93" t="s">
        <v>154</v>
      </c>
      <c r="D93" t="s">
        <v>142</v>
      </c>
      <c r="E93" t="s">
        <v>155</v>
      </c>
      <c r="F93" t="s">
        <v>156</v>
      </c>
      <c r="G93" s="12">
        <v>8000</v>
      </c>
      <c r="H93" s="12">
        <v>7000</v>
      </c>
      <c r="I93" t="s">
        <v>10</v>
      </c>
    </row>
    <row r="94" spans="1:9">
      <c r="A94">
        <v>92</v>
      </c>
      <c r="B94" t="s">
        <v>157</v>
      </c>
      <c r="C94" t="s">
        <v>158</v>
      </c>
      <c r="D94" t="s">
        <v>142</v>
      </c>
      <c r="E94" t="s">
        <v>309</v>
      </c>
      <c r="F94" t="s">
        <v>35</v>
      </c>
      <c r="G94" s="12">
        <v>70000</v>
      </c>
      <c r="H94" s="12">
        <v>8000</v>
      </c>
      <c r="I94" t="s">
        <v>40</v>
      </c>
    </row>
    <row r="95" customHeight="1" spans="1:9">
      <c r="A95">
        <v>93</v>
      </c>
      <c r="B95" t="s">
        <v>144</v>
      </c>
      <c r="C95" t="s">
        <v>160</v>
      </c>
      <c r="D95" t="s">
        <v>142</v>
      </c>
      <c r="E95" t="s">
        <v>310</v>
      </c>
      <c r="F95" t="s">
        <v>18</v>
      </c>
      <c r="G95" s="12">
        <v>100000</v>
      </c>
      <c r="H95" s="12">
        <v>58000</v>
      </c>
      <c r="I95" t="s">
        <v>26</v>
      </c>
    </row>
    <row r="96" spans="1:9">
      <c r="A96">
        <v>94</v>
      </c>
      <c r="B96" t="s">
        <v>311</v>
      </c>
      <c r="C96" t="s">
        <v>312</v>
      </c>
      <c r="D96" t="s">
        <v>142</v>
      </c>
      <c r="E96" t="s">
        <v>313</v>
      </c>
      <c r="F96" t="s">
        <v>61</v>
      </c>
      <c r="G96" s="12">
        <v>201000</v>
      </c>
      <c r="H96" s="12">
        <v>3000</v>
      </c>
      <c r="I96" t="s">
        <v>10</v>
      </c>
    </row>
    <row r="97" spans="1:9">
      <c r="A97">
        <v>95</v>
      </c>
      <c r="B97" t="s">
        <v>162</v>
      </c>
      <c r="C97" t="s">
        <v>163</v>
      </c>
      <c r="D97" t="s">
        <v>142</v>
      </c>
      <c r="E97" t="s">
        <v>314</v>
      </c>
      <c r="F97" t="s">
        <v>22</v>
      </c>
      <c r="G97" s="12">
        <v>150200</v>
      </c>
      <c r="H97" s="12">
        <v>10000</v>
      </c>
      <c r="I97" t="s">
        <v>10</v>
      </c>
    </row>
    <row r="98" customHeight="1" spans="1:9">
      <c r="A98">
        <v>96</v>
      </c>
      <c r="B98" t="s">
        <v>140</v>
      </c>
      <c r="C98" t="s">
        <v>141</v>
      </c>
      <c r="D98" t="s">
        <v>142</v>
      </c>
      <c r="E98" t="s">
        <v>315</v>
      </c>
      <c r="F98" t="s">
        <v>18</v>
      </c>
      <c r="G98" s="12">
        <v>55560</v>
      </c>
      <c r="H98" s="12">
        <v>24000</v>
      </c>
      <c r="I98" t="s">
        <v>26</v>
      </c>
    </row>
    <row r="99" spans="1:9">
      <c r="A99">
        <v>97</v>
      </c>
      <c r="B99" t="s">
        <v>147</v>
      </c>
      <c r="C99" t="s">
        <v>148</v>
      </c>
      <c r="D99" t="s">
        <v>142</v>
      </c>
      <c r="E99" t="s">
        <v>316</v>
      </c>
      <c r="F99" t="s">
        <v>35</v>
      </c>
      <c r="G99" s="12">
        <v>30800</v>
      </c>
      <c r="H99" s="12">
        <v>10000</v>
      </c>
      <c r="I99" t="s">
        <v>26</v>
      </c>
    </row>
  </sheetData>
  <mergeCells count="1">
    <mergeCell ref="A2:C2"/>
  </mergeCells>
  <pageMargins left="0.699305555555556" right="0.699305555555556" top="0.75" bottom="0.75" header="0.3" footer="0.3"/>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99"/>
  <sheetViews>
    <sheetView workbookViewId="0">
      <selection activeCell="G102" sqref="G102"/>
    </sheetView>
  </sheetViews>
  <sheetFormatPr defaultColWidth="9" defaultRowHeight="13.5"/>
  <cols>
    <col min="2" max="2" width="14.375" customWidth="1"/>
  </cols>
  <sheetData>
    <row r="1" ht="57" spans="1:9">
      <c r="A1" s="9" t="s">
        <v>0</v>
      </c>
      <c r="B1" s="9" t="s">
        <v>1</v>
      </c>
      <c r="C1" s="9" t="s">
        <v>2</v>
      </c>
      <c r="D1" s="9" t="s">
        <v>3</v>
      </c>
      <c r="E1" s="9" t="s">
        <v>4</v>
      </c>
      <c r="F1" s="9" t="s">
        <v>5</v>
      </c>
      <c r="G1" s="9" t="s">
        <v>6</v>
      </c>
      <c r="H1" s="9" t="s">
        <v>7</v>
      </c>
      <c r="I1" s="9" t="s">
        <v>8</v>
      </c>
    </row>
    <row r="2" spans="1:3">
      <c r="A2" s="10" t="s">
        <v>9</v>
      </c>
      <c r="B2" s="10"/>
      <c r="C2" s="10"/>
    </row>
    <row r="3" spans="2:9">
      <c r="B3" t="str">
        <f>总表0!B3</f>
        <v>宁波-舟山港穿山港区中宅矿石码头（二期）工程</v>
      </c>
      <c r="C3" t="str">
        <f>总表0!C3</f>
        <v>宁波港股份有限公司</v>
      </c>
      <c r="D3" t="str">
        <f>总表0!D3</f>
        <v>宁波市</v>
      </c>
      <c r="E3" t="str">
        <f>总表0!E3</f>
        <v>新建1座30万吨级散货卸船泊位（水工结构按靠泊40万吨散货船设计），新建5万吨级和3.5万吨级（水工结构按靠泊5万吨级散货船设计）装船泊位各一座。设计年吞吐量2000万吨</v>
      </c>
      <c r="F3" t="str">
        <f>总表0!F3</f>
        <v>2017-2020</v>
      </c>
      <c r="G3">
        <f>总表0!K3</f>
        <v>151000</v>
      </c>
      <c r="H3">
        <f>总表0!L3</f>
        <v>40316</v>
      </c>
      <c r="I3" t="str">
        <f>总表0!M3</f>
        <v>前期</v>
      </c>
    </row>
    <row r="4" spans="2:9">
      <c r="B4" t="str">
        <f>总表0!B4</f>
        <v>杭州市农都农产品流通产业园项目</v>
      </c>
      <c r="C4" t="str">
        <f>总表0!C4</f>
        <v>浙江省农都农产品有限公司</v>
      </c>
      <c r="D4" t="str">
        <f>总表0!D4</f>
        <v>杭州市</v>
      </c>
      <c r="E4" t="str">
        <f>总表0!E4</f>
        <v>总建筑面积301739平方米，其中地上157169平方米。</v>
      </c>
      <c r="F4" t="str">
        <f>总表0!F4</f>
        <v>2019-2019</v>
      </c>
      <c r="G4">
        <f>总表0!K4</f>
        <v>341405</v>
      </c>
      <c r="H4">
        <f>总表0!L4</f>
        <v>18754</v>
      </c>
      <c r="I4" t="str">
        <f>总表0!M4</f>
        <v>开工</v>
      </c>
    </row>
    <row r="5" spans="2:9">
      <c r="B5" t="str">
        <f>总表0!B5</f>
        <v>港口物流定制化共享挂车池建设项目</v>
      </c>
      <c r="C5" t="str">
        <f>总表0!C5</f>
        <v>杭州传化运联科技有限公司</v>
      </c>
      <c r="D5" t="str">
        <f>总表0!D5</f>
        <v>杭州市</v>
      </c>
      <c r="E5" t="str">
        <f>总表0!E5</f>
        <v>根据港口集疏运的需求以及远洋运输特有的海洋环境，运联科技通过与主机厂、挂箱生产厂家定制具有轻量化、抗腐蚀的远洋共享挂箱运力服务池。项目建成后，预计将达到1000台挂车、挂箱共享运力服务池。通过远洋挂箱以及运力共享，有效预计提升港口集疏运效率。通过轻量化、抗腐蚀的挂箱定制特性有效降低港口龙门吊运行成本，有效提升远洋挂箱的使用时间。</v>
      </c>
      <c r="F5" t="str">
        <f>总表0!F5</f>
        <v>2018-2019</v>
      </c>
      <c r="G5">
        <f>总表0!K5</f>
        <v>15000</v>
      </c>
      <c r="H5">
        <f>总表0!L5</f>
        <v>9000</v>
      </c>
      <c r="I5" t="str">
        <f>总表0!M5</f>
        <v>前期</v>
      </c>
    </row>
    <row r="6" spans="2:9">
      <c r="B6" t="str">
        <f>总表0!B6</f>
        <v>佳成通跨境供应链综合（公共）服务基地创建</v>
      </c>
      <c r="C6" t="str">
        <f>总表0!C6</f>
        <v>浙江佳成通跨境供应链管理有限公司</v>
      </c>
      <c r="D6" t="str">
        <f>总表0!D6</f>
        <v>杭州市</v>
      </c>
      <c r="E6" t="str">
        <f>总表0!E6</f>
        <v>建设运营省市跨境集运中心仓，创建省级跨境出口服务示范基地，打造跨境电商物流产业园区。项目位于杭州空港经济区，拥有两幢现代化高标准3层双边物流仓库，集保税功能与非保税功能于一体，仓储总面积7.9万㎡，其中国内非保税库4.5万㎡，保税库3.4万㎡。为适应现代物流发展，提升智能化信息化水平，项目将建设基于物联网技术的智能化仓储物流系统、实现AGV无人搬运，AGV自动分拣，wifi实时无线传输技术、RFID自动识别以及由视频、智能电子看板等功能、同时升级仓储管理系统（WMS）、在线订单管理系统（OMS）及全球物流管理系统（TMS）等IT</v>
      </c>
      <c r="F6" t="str">
        <f>总表0!F6</f>
        <v>2018-2021</v>
      </c>
      <c r="G6">
        <f>总表0!K6</f>
        <v>5000</v>
      </c>
      <c r="H6">
        <f>总表0!L6</f>
        <v>1500</v>
      </c>
      <c r="I6" t="str">
        <f>总表0!M6</f>
        <v>前期</v>
      </c>
    </row>
    <row r="7" spans="2:9">
      <c r="B7" t="str">
        <f>总表0!B7</f>
        <v>年产500万套物料搬运设施设备项目</v>
      </c>
      <c r="C7" t="str">
        <f>总表0!C7</f>
        <v>杭州市传祥物联网技术有限公司</v>
      </c>
      <c r="D7" t="str">
        <f>总表0!D7</f>
        <v>杭州市</v>
      </c>
      <c r="E7" t="str">
        <f>总表0!E7</f>
        <v>该项目拟新建厂房及辅助用房，总建筑面积247119平方米，（其中地上建筑面积247119平方米，地下建筑面积0平方米）；项目建成后增加相关设备，形成年产500万套物料搬运设施设备的生产能力，投产后预计实现亩均年产值不低于300万元/亩，亩均年税收不低于15万元/亩。项目总用地166052平方米（约249.078亩），土地出让合同号为3301102017A20120，具体事项按规划方案批复意见实施。</v>
      </c>
      <c r="F7" t="str">
        <f>总表0!F7</f>
        <v>2018-2021</v>
      </c>
      <c r="G7">
        <f>总表0!K7</f>
        <v>15798</v>
      </c>
      <c r="H7">
        <f>总表0!L7</f>
        <v>15000</v>
      </c>
      <c r="I7" t="str">
        <f>总表0!M7</f>
        <v>开工</v>
      </c>
    </row>
    <row r="8" spans="2:9">
      <c r="B8" t="str">
        <f>总表0!B8</f>
        <v>宁波-舟山港穿山港区1#集装箱码头工程</v>
      </c>
      <c r="C8" t="str">
        <f>总表0!C8</f>
        <v>宁波舟山港集团有限公司</v>
      </c>
      <c r="D8" t="str">
        <f>总表0!D8</f>
        <v>宁波市</v>
      </c>
      <c r="E8" t="str">
        <f>总表0!E8</f>
        <v>建设1座7万吨级集装箱码头及必要的配套设施（水工结构按靠泊15万吨级集装箱船设计），码头岸线长度330米，前沿设计底高程-15.4米（远期预留至-16.7米，吴淞零点基面），设计年吞吐量60万TEU。</v>
      </c>
      <c r="F8" t="str">
        <f>总表0!F8</f>
        <v>2018-2020</v>
      </c>
      <c r="G8">
        <f>总表0!K8</f>
        <v>50749</v>
      </c>
      <c r="H8">
        <f>总表0!L8</f>
        <v>28797</v>
      </c>
      <c r="I8" t="str">
        <f>总表0!M8</f>
        <v>开工</v>
      </c>
    </row>
    <row r="9" spans="2:9">
      <c r="B9" t="str">
        <f>总表0!B9</f>
        <v>宁波-舟山港北仑港区通用泊位改造工程</v>
      </c>
      <c r="C9" t="str">
        <f>总表0!C9</f>
        <v>宁波舟山港集团有限公司</v>
      </c>
      <c r="D9" t="str">
        <f>总表0!D9</f>
        <v>宁波市</v>
      </c>
      <c r="E9" t="str">
        <f>总表0!E9</f>
        <v>将原5万吨级通用泊位改建成1座10万吨级专业集装箱泊位。同时对引桥和后方陆域进行改扩建，满足集装箱车辆通行及集装箱堆放要求。改造后码头设计吞吐量为60万TEU/年，占用岸线长383.4米。港区利用原堆场改造建，并对已有铁路线进行适当延长，改造后堆场年设计通过能力74.2万TEU，铁路设计通过43.2万TEU。</v>
      </c>
      <c r="F9" t="str">
        <f>总表0!F9</f>
        <v>2018-2020</v>
      </c>
      <c r="G9">
        <f>总表0!K9</f>
        <v>110548</v>
      </c>
      <c r="H9">
        <f>总表0!L9</f>
        <v>39184</v>
      </c>
      <c r="I9" t="str">
        <f>总表0!M9</f>
        <v>续建</v>
      </c>
    </row>
    <row r="10" spans="2:9">
      <c r="B10" t="str">
        <f>总表0!B10</f>
        <v>韵达浙江快递温州电商总部基地项目</v>
      </c>
      <c r="C10" t="str">
        <f>总表0!C10</f>
        <v>韵达集团</v>
      </c>
      <c r="D10" t="str">
        <f>总表0!D10</f>
        <v>温州市</v>
      </c>
      <c r="E10" t="str">
        <f>总表0!E10</f>
        <v>总用地约223亩，建筑面积22万平方米，建设快递中心、快运中心、电商中心及配套设施，年创税收约8000万元。</v>
      </c>
      <c r="F10" t="str">
        <f>总表0!F10</f>
        <v>2019-2023</v>
      </c>
      <c r="G10">
        <f>总表0!K10</f>
        <v>150000</v>
      </c>
      <c r="H10">
        <f>总表0!L10</f>
        <v>5000</v>
      </c>
      <c r="I10" t="str">
        <f>总表0!M10</f>
        <v>前期</v>
      </c>
    </row>
    <row r="11" spans="2:9">
      <c r="B11" t="str">
        <f>总表0!B11</f>
        <v>苍南海西物流园</v>
      </c>
      <c r="C11" t="str">
        <f>总表0!C11</f>
        <v>温州浙闽物流中心开发有限公司</v>
      </c>
      <c r="D11" t="str">
        <f>总表0!D11</f>
        <v>温州市</v>
      </c>
      <c r="E11" t="str">
        <f>总表0!E11</f>
        <v>项目用地面积284.35亩（含代征道路54.06亩），总面积约160000平方，建设内容集智能化物流交易区、仓储配送区、快递中转区、冷链物流区、物流综合大楼、货车停泊区、配套服务区。根据县政府相关协议，开展项目前期工作。</v>
      </c>
      <c r="F11" t="str">
        <f>总表0!F11</f>
        <v>2019-2022</v>
      </c>
      <c r="G11">
        <f>总表0!K11</f>
        <v>78880.65</v>
      </c>
      <c r="H11">
        <f>总表0!L11</f>
        <v>3600</v>
      </c>
      <c r="I11" t="str">
        <f>总表0!M11</f>
        <v>前期</v>
      </c>
    </row>
    <row r="12" spans="2:9">
      <c r="B12" t="str">
        <f>总表0!B12</f>
        <v>绿地进口商品国际贸易产业园暨浙江运营中心</v>
      </c>
      <c r="C12" t="str">
        <f>总表0!C12</f>
        <v>浙江绿地铂选电子商务有限公司</v>
      </c>
      <c r="D12" t="str">
        <f>总表0!D12</f>
        <v>嘉兴市</v>
      </c>
      <c r="E12" t="str">
        <f>总表0!E12</f>
        <v>项目总用地面积115083平方米（172.6亩），总建筑面积103851平方米。主要建设内容有绿地G-SUPER浙江运营中心、进口商品展示中心、供应链服务平台、国际贸易代理总部、区域结算中心和贸易总部等</v>
      </c>
      <c r="F12" t="str">
        <f>总表0!F12</f>
        <v>2018-2020</v>
      </c>
      <c r="G12">
        <f>总表0!K12</f>
        <v>73435.5</v>
      </c>
      <c r="H12">
        <f>总表0!L12</f>
        <v>73435.5</v>
      </c>
      <c r="I12" t="str">
        <f>总表0!M12</f>
        <v>前期</v>
      </c>
    </row>
    <row r="13" spans="2:9">
      <c r="B13" t="str">
        <f>总表0!B13</f>
        <v>嘉兴市南湖区万科物流地产新建物流仓储用房130000平方米建设项目</v>
      </c>
      <c r="C13" t="str">
        <f>总表0!C13</f>
        <v>万科物流地产有限公司</v>
      </c>
      <c r="D13" t="str">
        <f>总表0!D13</f>
        <v>嘉兴市</v>
      </c>
      <c r="E13" t="str">
        <f>总表0!E13</f>
        <v>新建物流仓储用房130000平方米物流中心</v>
      </c>
      <c r="F13" t="str">
        <f>总表0!F13</f>
        <v>2017-2019</v>
      </c>
      <c r="G13">
        <f>总表0!K13</f>
        <v>39000</v>
      </c>
      <c r="H13">
        <f>总表0!L13</f>
        <v>10000</v>
      </c>
      <c r="I13" t="str">
        <f>总表0!M13</f>
        <v>开工</v>
      </c>
    </row>
    <row r="14" spans="2:9">
      <c r="B14" t="str">
        <f>总表0!B14</f>
        <v>深基地智慧物流供应链中心项目</v>
      </c>
      <c r="C14" t="str">
        <f>总表0!C14</f>
        <v>宝湾供应链管理（嘉兴）有限公司</v>
      </c>
      <c r="D14" t="str">
        <f>总表0!D14</f>
        <v>嘉兴市</v>
      </c>
      <c r="E14" t="str">
        <f>总表0!E14</f>
        <v>深基地智慧物流供应链中心项目，占地面积230亩，总建筑面积约16万平方米，主要建造高标准双层坡道仓库及相关公用配套设施。项目运营后整体年产值约11.7亿元，年净利润约2.5亿元。</v>
      </c>
      <c r="F14" t="str">
        <f>总表0!F14</f>
        <v>2017-2020</v>
      </c>
      <c r="G14">
        <f>总表0!K14</f>
        <v>11356</v>
      </c>
      <c r="H14">
        <f>总表0!L14</f>
        <v>11000</v>
      </c>
      <c r="I14" t="str">
        <f>总表0!M14</f>
        <v>开工</v>
      </c>
    </row>
    <row r="15" spans="2:9">
      <c r="B15" t="str">
        <f>总表0!B15</f>
        <v>圆通嘉兴全球性航空物流枢纽项目</v>
      </c>
      <c r="C15" t="str">
        <f>总表0!C15</f>
        <v>圆通航空投资发展有限公司</v>
      </c>
      <c r="D15" t="str">
        <f>总表0!D15</f>
        <v>嘉兴市</v>
      </c>
      <c r="E15" t="str">
        <f>总表0!E15</f>
        <v>（一）投资建设圆通嘉兴全球航空货运枢纽。近期2030年航空货邮量为110万吨/年；远期2050年航空货邮量为240万吨/年。近期项目购置飞机50架，建设全球转运中心、国际航空货站、国内航空货站、航空公司管理及营运总部等。（二）相关合作方共同出资组建嘉兴机场管理公司，全面负责嘉兴机场的运营管理。（三）投资开发空港相关产业项目。深化中长期战略合作规划研究，创造条件，积极推进冷链物流、跨境电商、临空经济等产业园区的规划、开发、建设，联合开发机场“临空经济产业集聚区”，共同打造现代化航空新城。</v>
      </c>
      <c r="F15" t="str">
        <f>总表0!F15</f>
        <v>2019-2021</v>
      </c>
      <c r="G15">
        <f>总表0!K15</f>
        <v>1220000</v>
      </c>
      <c r="H15">
        <f>总表0!L15</f>
        <v>2700</v>
      </c>
      <c r="I15" t="str">
        <f>总表0!M15</f>
        <v>前期</v>
      </c>
    </row>
    <row r="16" spans="2:9">
      <c r="B16" t="str">
        <f>总表0!B16</f>
        <v>嘉浩冷链物流基地项目</v>
      </c>
      <c r="C16" t="str">
        <f>总表0!C16</f>
        <v>嘉兴嘉浩冷链物流有限公司</v>
      </c>
      <c r="D16" t="str">
        <f>总表0!D16</f>
        <v>嘉兴市</v>
      </c>
      <c r="E16" t="str">
        <f>总表0!E16</f>
        <v>项目建设嘉浩冷链物流基地，打造集采购、仓储、配送、销售于一体的食品食 材基地，计划新增土地面积105亩，建筑面积140048平方米，达产后预计实 现年产值约32167万元，年税收1600万元。</v>
      </c>
      <c r="F16" t="str">
        <f>总表0!F16</f>
        <v>2018-2023</v>
      </c>
      <c r="G16">
        <f>总表0!K16</f>
        <v>4071.36</v>
      </c>
      <c r="H16">
        <f>总表0!L16</f>
        <v>1508</v>
      </c>
      <c r="I16" t="str">
        <f>总表0!M16</f>
        <v>前期</v>
      </c>
    </row>
    <row r="17" spans="2:9">
      <c r="B17" t="str">
        <f>总表0!B17</f>
        <v>嘉兴顺丰创新产业园项目</v>
      </c>
      <c r="C17" t="str">
        <f>总表0!C17</f>
        <v>嘉兴丰预泰企业管理有限公司</v>
      </c>
      <c r="D17" t="str">
        <f>总表0!D17</f>
        <v>嘉兴市</v>
      </c>
      <c r="E17" t="str">
        <f>总表0!E17</f>
        <v>嘉兴顺丰创新产业园项目，总建筑面积15万平方米，一期建设用地129.87亩，用于仓储服务、供应链管理、产业园运营等</v>
      </c>
      <c r="F17" t="str">
        <f>总表0!F17</f>
        <v>2019-2021</v>
      </c>
      <c r="G17">
        <f>总表0!K17</f>
        <v>10000</v>
      </c>
      <c r="H17">
        <f>总表0!L17</f>
        <v>150</v>
      </c>
      <c r="I17" t="str">
        <f>总表0!M17</f>
        <v>前期</v>
      </c>
    </row>
    <row r="18" spans="2:9">
      <c r="B18" t="str">
        <f>总表0!B18</f>
        <v>大恩电商仓储配销中心项目</v>
      </c>
      <c r="C18" t="str">
        <f>总表0!C18</f>
        <v>嘉兴大恩供应链管理有限公司</v>
      </c>
      <c r="D18" t="str">
        <f>总表0!D18</f>
        <v>嘉兴市</v>
      </c>
      <c r="E18" t="str">
        <f>总表0!E18</f>
        <v>大恩电商仓储配销中心项目，总用地175亩，总建筑面积128333平方米。项目集电子商务、智能仓储、物流配送于一体，主营上海、杭州等电商货品仓储短驳及城市配送。项目达产后预计年产值88500万元，年税收达5500万元。</v>
      </c>
      <c r="F18" s="4" t="str">
        <f>总表0!F18</f>
        <v>2020-2019</v>
      </c>
      <c r="G18">
        <f>总表0!K18</f>
        <v>60000</v>
      </c>
      <c r="H18">
        <f>总表0!L18</f>
        <v>15000</v>
      </c>
      <c r="I18" s="4" t="str">
        <f>总表0!M18</f>
        <v>在建</v>
      </c>
    </row>
    <row r="19" spans="2:9">
      <c r="B19" t="str">
        <f>总表0!B19</f>
        <v>凯鸿智能公路港建设项目</v>
      </c>
      <c r="C19" t="str">
        <f>总表0!C19</f>
        <v>浙江凯鸿物流股份有限公司</v>
      </c>
      <c r="D19" t="str">
        <f>总表0!D19</f>
        <v>嘉兴市</v>
      </c>
      <c r="E19" t="str">
        <f>总表0!E19</f>
        <v>总建筑面积44300平方米，其中仓库35600平方米，办公楼6200平方米，设备用房550平方米，物业用房及卫生间180平方米，物料室1500平方米，自备加油点（柴油）150平方米，门卫120平方米。</v>
      </c>
      <c r="F19" t="str">
        <f>总表0!F19</f>
        <v>2018-2020</v>
      </c>
      <c r="G19">
        <f>总表0!K19</f>
        <v>25000</v>
      </c>
      <c r="H19">
        <f>总表0!L19</f>
        <v>8000</v>
      </c>
      <c r="I19" t="str">
        <f>总表0!M19</f>
        <v>开工</v>
      </c>
    </row>
    <row r="20" spans="2:9">
      <c r="B20" t="str">
        <f>总表0!B20</f>
        <v>万科创新产业园高端定制厂房项目</v>
      </c>
      <c r="C20" t="str">
        <f>总表0!C20</f>
        <v>嘉善万纬供应链管理有限公司</v>
      </c>
      <c r="D20" t="str">
        <f>总表0!D20</f>
        <v>嘉兴市</v>
      </c>
      <c r="E20" t="str">
        <f>总表0!E20</f>
        <v>建设厂房85342平方米，其中仓储面积41817.58平方米。</v>
      </c>
      <c r="F20" t="str">
        <f>总表0!F20</f>
        <v>2018-2020</v>
      </c>
      <c r="G20">
        <f>总表0!K20</f>
        <v>30500</v>
      </c>
      <c r="H20">
        <f>总表0!L20</f>
        <v>10000</v>
      </c>
      <c r="I20" t="str">
        <f>总表0!M20</f>
        <v>开工</v>
      </c>
    </row>
    <row r="21" spans="2:9">
      <c r="B21" t="str">
        <f>总表0!B21</f>
        <v>工业供应链管理平台建设项目</v>
      </c>
      <c r="C21" t="str">
        <f>总表0!C21</f>
        <v>浙江维龙供应链管理有限公司</v>
      </c>
      <c r="D21" t="str">
        <f>总表0!D21</f>
        <v>嘉兴市</v>
      </c>
      <c r="E21" t="str">
        <f>总表0!E21</f>
        <v>项目主要购置自动分拣设备、扫描设备、高位叉车及自动货架平台等设备，项目建成后年销售收入400000万元，利税50203万元。项目年用电1100万度，新增二台1000KVA变压器、二台800KVA变压器（共计3600KVA）；年用水38752吨。新增建筑面积203566.37平方米。</v>
      </c>
      <c r="F21" t="str">
        <f>总表0!F21</f>
        <v>2018-2020</v>
      </c>
      <c r="G21">
        <f>总表0!K21</f>
        <v>31500</v>
      </c>
      <c r="H21">
        <f>总表0!L21</f>
        <v>22000</v>
      </c>
      <c r="I21" t="str">
        <f>总表0!M21</f>
        <v>开工</v>
      </c>
    </row>
    <row r="22" spans="2:9">
      <c r="B22" t="str">
        <f>总表0!B22</f>
        <v>平湖独山港区电子商务产业园项目</v>
      </c>
      <c r="C22" t="str">
        <f>总表0!C22</f>
        <v>平湖鸿盛供应链管理有限公司 </v>
      </c>
      <c r="D22" t="str">
        <f>总表0!D22</f>
        <v>嘉兴市</v>
      </c>
      <c r="E22" t="str">
        <f>总表0!E22</f>
        <v>本项目占地面积85582.8平方米，总建筑面积110000平方米，其中地上建筑面积110000平方米。建造包括仓储用房约103993平方米，倒班楼、门卫、设备用房等相关配套用房约6007平方米。</v>
      </c>
      <c r="F22" t="str">
        <f>总表0!F22</f>
        <v>2018-2020</v>
      </c>
      <c r="G22">
        <f>总表0!K22</f>
        <v>34335</v>
      </c>
      <c r="H22">
        <f>总表0!L22</f>
        <v>10000</v>
      </c>
      <c r="I22" t="str">
        <f>总表0!M22</f>
        <v>开工</v>
      </c>
    </row>
    <row r="23" spans="2:9">
      <c r="B23" t="str">
        <f>总表0!B23</f>
        <v>独山港区B13、B14多用途泊位工程项目</v>
      </c>
      <c r="C23" t="str">
        <f>总表0!C23</f>
        <v>浙江独山港海陆国际物流有限公司</v>
      </c>
      <c r="D23" t="str">
        <f>总表0!D23</f>
        <v>嘉兴市</v>
      </c>
      <c r="E23" t="str">
        <f>总表0!E23</f>
        <v>建设 3 万吨级 （水工结构按靠泊 5 万吨级集装箱船设计和建设）多用途泊位 2 个（使用岸线 512m），年设计综合通过能力 185 万吨。项目分两期实施，其中一期用 地约 161 亩，二期用地约 89 亩，布置生产、生活辅助建筑、仓库、堆场等配 套设施。泊位总长512米，宽42米，安装45吨多用途门机2台，16吨多用途门机2台等设备。</v>
      </c>
      <c r="F23" t="str">
        <f>总表0!F23</f>
        <v>2018-2020</v>
      </c>
      <c r="G23">
        <f>总表0!K23</f>
        <v>65992.8</v>
      </c>
      <c r="H23">
        <f>总表0!L23</f>
        <v>30000</v>
      </c>
      <c r="I23" t="str">
        <f>总表0!M23</f>
        <v>前期</v>
      </c>
    </row>
    <row r="24" spans="2:9">
      <c r="B24" t="str">
        <f>总表0!B24</f>
        <v>泉康汽车供应链产业园</v>
      </c>
      <c r="C24" t="str">
        <f>总表0!C24</f>
        <v>嘉兴康景仓储服务有限公司</v>
      </c>
      <c r="D24" t="str">
        <f>总表0!D24</f>
        <v>嘉兴市</v>
      </c>
      <c r="E24" t="str">
        <f>总表0!E24</f>
        <v>拟建设总面积约46000平方米，其中包括仓库、辅助用房及其他附属设施。项目建成后主要从事汽车零配件仓储、金融及物流中心。主要设备有电子商务与物流平台、物联网技术运用（RFID）等。</v>
      </c>
      <c r="F24" t="str">
        <f>总表0!F24</f>
        <v>2018-2019</v>
      </c>
      <c r="G24">
        <f>总表0!K24</f>
        <v>10000</v>
      </c>
      <c r="H24">
        <f>总表0!L24</f>
        <v>10000</v>
      </c>
      <c r="I24" t="str">
        <f>总表0!M24</f>
        <v>开工</v>
      </c>
    </row>
    <row r="25" spans="2:9">
      <c r="B25" t="str">
        <f>总表0!B25</f>
        <v>绿地全球进口商品浙江运营中心（嘉兴综合保税区）项目</v>
      </c>
      <c r="C25" t="str">
        <f>总表0!C25</f>
        <v>浙江绿地铂选电子商务有限公司</v>
      </c>
      <c r="D25" t="str">
        <f>总表0!D25</f>
        <v>嘉兴市</v>
      </c>
      <c r="E25" t="str">
        <f>总表0!E25</f>
        <v>项目总用地面积约47亩，总建筑面积31584平方米，项目主要分为G-super浙江运营中心（保税部分）、公共服务区，主要建设：冷冻（冷藏）仓库、进口商品查验平台，物流信息服务中心、多功能配送中心以及配套常温仓库等。</v>
      </c>
      <c r="F25" t="str">
        <f>总表0!F25</f>
        <v>2018-2019</v>
      </c>
      <c r="G25">
        <f>总表0!K25</f>
        <v>20000</v>
      </c>
      <c r="H25">
        <f>总表0!L25</f>
        <v>21800</v>
      </c>
      <c r="I25" t="str">
        <f>总表0!M25</f>
        <v>开工</v>
      </c>
    </row>
    <row r="26" spans="2:9">
      <c r="B26" t="str">
        <f>总表0!B26</f>
        <v>乐歌嘉兴国际电子商务产业园项目</v>
      </c>
      <c r="C26" t="str">
        <f>总表0!C26</f>
        <v>嘉兴悦浦仓储有限公司</v>
      </c>
      <c r="D26" t="str">
        <f>总表0!D26</f>
        <v>嘉兴市</v>
      </c>
      <c r="E26" t="str">
        <f>总表0!E26</f>
        <v>项目预计用地约131亩，打造乐歌嘉兴电子商务产业园，新建双层坡道仓储设施，总建筑面积约为107609平方米。计划引入智能自动化供应链管理系统和智慧冷链技术，建成集智能仓储中心，智慧冷链中心及配套服务区为一体的电子商务产业服务示范基地。</v>
      </c>
      <c r="F26" s="4" t="str">
        <f>总表0!F26</f>
        <v>2019-2020</v>
      </c>
      <c r="G26">
        <f>总表0!K26</f>
        <v>75000</v>
      </c>
      <c r="H26">
        <f>总表0!L26</f>
        <v>30000</v>
      </c>
      <c r="I26" s="4" t="str">
        <f>总表0!M26</f>
        <v>在建</v>
      </c>
    </row>
    <row r="27" spans="2:9">
      <c r="B27" t="str">
        <f>总表0!B27</f>
        <v>物联网通云平台浙江中心基地</v>
      </c>
      <c r="C27" t="str">
        <f>总表0!C27</f>
        <v>湖州维龙仓储服务有限公司</v>
      </c>
      <c r="D27" t="str">
        <f>总表0!D27</f>
        <v>湖州市</v>
      </c>
      <c r="E27" t="str">
        <f>总表0!E27</f>
        <v>项目主要购置自动分拣设备，扫描设备，高位叉车及自动货架平台等设备，满足现代物流企业的运营要求。新增建筑面积47262.92㎡，一期主要为土建投资，二期主要为设备投资。</v>
      </c>
      <c r="F27" t="str">
        <f>总表0!F27</f>
        <v>2019-2020</v>
      </c>
      <c r="G27">
        <f>总表0!K27</f>
        <v>20000</v>
      </c>
      <c r="H27">
        <f>总表0!L27</f>
        <v>13600</v>
      </c>
      <c r="I27" t="str">
        <f>总表0!M27</f>
        <v>前期</v>
      </c>
    </row>
    <row r="28" spans="2:9">
      <c r="B28" t="str">
        <f>总表0!B28</f>
        <v>安博练市智能物流园</v>
      </c>
      <c r="C28" t="str">
        <f>总表0!C28</f>
        <v>安博（湖州练市）仓储有限公司</v>
      </c>
      <c r="D28" t="str">
        <f>总表0!D28</f>
        <v>湖州市</v>
      </c>
      <c r="E28" t="str">
        <f>总表0!E28</f>
        <v>项目拟新增用地约132亩，总用地规模为87901平方米，地上建2栋双层库房总建筑面积为98433.4平方米，建设安博智能物流园。项目充分利用安博的全球客户平台及丰富的物流设施并发运作经验，引入国际及国内知名的企业等作为长期合作伙伴，将本项目打造成一个集运营结算，配送仓储及快递等功能于一体的现代物流运营平台。</v>
      </c>
      <c r="F28" t="str">
        <f>总表0!F28</f>
        <v>2019-2021</v>
      </c>
      <c r="G28">
        <f>总表0!K28</f>
        <v>4200</v>
      </c>
      <c r="H28">
        <f>总表0!L28</f>
        <v>1470</v>
      </c>
      <c r="I28" t="str">
        <f>总表0!M28</f>
        <v>前期</v>
      </c>
    </row>
    <row r="29" spans="2:9">
      <c r="B29" t="str">
        <f>总表0!B29</f>
        <v>欧诗漫智能无人仓储物流建设项目</v>
      </c>
      <c r="C29" t="str">
        <f>总表0!C29</f>
        <v>浙江欧诗漫生物股份有限公司</v>
      </c>
      <c r="D29" t="str">
        <f>总表0!D29</f>
        <v>湖州市</v>
      </c>
      <c r="E29" t="str">
        <f>总表0!E29</f>
        <v>项目采用了先进的无线识别技术，引进了具有国内外领先的工业自动叉车、RFID读写器、工业级平板电脑等设备，提升了企业现有ERP、产品数据管理PDM以及仓库管理系统(RF-WMS)等信息技术，实现了仓储管理智能化、操作数字化、信息传送网络化。该项目分三期实施，项目一期：新增土地100亩，投入3亿元，新增建筑面积33335.67平方米，配套物流汽车临时停放区等；项目二期：新增土地75亩，投入2.04亿元，新增建筑面积40000平方米。项目完成后，每年可实现珍珠系列产品货物周转达3亿盒以上。</v>
      </c>
      <c r="F29" t="str">
        <f>总表0!F29</f>
        <v>2017-2019</v>
      </c>
      <c r="G29">
        <f>总表0!K29</f>
        <v>51400</v>
      </c>
      <c r="H29">
        <f>总表0!L29</f>
        <v>5000</v>
      </c>
      <c r="I29" t="str">
        <f>总表0!M29</f>
        <v>开工</v>
      </c>
    </row>
    <row r="30" spans="2:9">
      <c r="B30" t="str">
        <f>总表0!B30</f>
        <v>华东地区现代化智能物流仓储及销售中心</v>
      </c>
      <c r="C30" t="str">
        <f>总表0!C30</f>
        <v>德清乐创数码科技有限公司</v>
      </c>
      <c r="D30" t="str">
        <f>总表0!D30</f>
        <v>湖州市</v>
      </c>
      <c r="E30" t="str">
        <f>总表0!E30</f>
        <v>项目计划总用地112亩，总建筑面积120000平方米，主要建设1栋电子商务综合楼，面积为20000平方米；4幢现代化电商自动分拣配送中心，单幢面积25000平方米，层高11米，室内净层高9米，1.3米抬高地坪，液压升降卸货平台，采用绿色环保节能建筑设计方案。项目达产后，预计各类白色家电产品配送15万台，预计销售额8亿元，手机及相关产品5万台，预计销售5亿元，其他产品销售额2亿元。年总收入约15亿元，年利润15000万元，年纳税12000万元。</v>
      </c>
      <c r="F30" t="str">
        <f>总表0!F30</f>
        <v>2017-2019</v>
      </c>
      <c r="G30">
        <f>总表0!K30</f>
        <v>53000</v>
      </c>
      <c r="H30">
        <f>总表0!L30</f>
        <v>10000</v>
      </c>
      <c r="I30" t="str">
        <f>总表0!M30</f>
        <v>开工</v>
      </c>
    </row>
    <row r="31" spans="2:9">
      <c r="B31" t="str">
        <f>总表0!B31</f>
        <v>德清临杭物流园II区码头作业区二期工程项目</v>
      </c>
      <c r="C31" t="str">
        <f>总表0!C31</f>
        <v>浙江德清升华临杭物流有限公司</v>
      </c>
      <c r="D31" t="str">
        <f>总表0!D31</f>
        <v>湖州市</v>
      </c>
      <c r="E31" t="str">
        <f>总表0!E31</f>
        <v>本项目新增建设用地面积约164.8亩，拟建6个500吨级（水工结构按1000吨级设计）泊位，其中钢材泊位5个，LNG加注泊位1个，泊位占用岸线总长度402m，预测吞吐量为150万吨/年，设计通过能力160万吨/年；新增建筑面积41204平方米（库房面积40619平方米）；购置相应的配套设备设施。</v>
      </c>
      <c r="F31" t="str">
        <f>总表0!F31</f>
        <v>2019-2019</v>
      </c>
      <c r="G31">
        <f>总表0!K31</f>
        <v>31200</v>
      </c>
      <c r="H31">
        <f>总表0!L31</f>
        <v>10000</v>
      </c>
      <c r="I31" t="str">
        <f>总表0!M31</f>
        <v>开工</v>
      </c>
    </row>
    <row r="32" spans="2:9">
      <c r="B32" t="str">
        <f>总表0!B32</f>
        <v>新建华东德清智慧物流产业园项目</v>
      </c>
      <c r="C32" t="str">
        <f>总表0!C32</f>
        <v>湖州东能仓储有限公司</v>
      </c>
      <c r="D32" t="str">
        <f>总表0!D32</f>
        <v>湖州市</v>
      </c>
      <c r="E32" t="str">
        <f>总表0!E32</f>
        <v>项目拟选址于乾元镇明星村新材料园区内，计划新增用地300亩，新增建筑面积244159平方米双层高标智能仓,拟共建成5个功能中心：1、区域销售总部及配送中心；2、电子商务结算及配送中心；3、国际第三方物流区域总部及配送中心；4、冷链供应链服务及配送中心；5、O2O线上线下展销体验及配送中心。新增变压器容量 1250KVA一台</v>
      </c>
      <c r="F32" t="str">
        <f>总表0!F32</f>
        <v>2018-2020</v>
      </c>
      <c r="G32">
        <f>总表0!K32</f>
        <v>15000</v>
      </c>
      <c r="H32">
        <f>总表0!L32</f>
        <v>15000</v>
      </c>
      <c r="I32" t="str">
        <f>总表0!M32</f>
        <v>前期</v>
      </c>
    </row>
    <row r="33" spans="2:9">
      <c r="B33" t="str">
        <f>总表0!B33</f>
        <v>长兴“铁公水”港口项目</v>
      </c>
      <c r="C33" t="str">
        <f>总表0!C33</f>
        <v>浙江海港长兴港务有限公司</v>
      </c>
      <c r="D33" t="str">
        <f>总表0!D33</f>
        <v>湖州市</v>
      </c>
      <c r="E33" t="str">
        <f>总表0!E33</f>
        <v>本工程新增建设用地390.7亩，新建10个500吨级泊位（水工结构按1000吨级设计），其中包括5个多用途泊位，5个件杂货泊位，吞吐量为300万吨/年，码头设计年通过能力327万吨/年。主要涉及重件钢材、有色金属、集装箱等货种，不涉及《危险化学品名录》（2015版）收录的危险化学品的仓储和运输。项目分三期建设，其中一期、三期为码头区，二期为仓储物流中心。一期征地面积146.2亩，新建4个500吨级泊位（水工结构按1000吨级设计），包括2个多用途泊位、2个件杂货泊位，设计通过能力131万吨/年。港区后方陆域建设相应的堆场、仓库、给排水、消防</v>
      </c>
      <c r="F33" t="str">
        <f>总表0!F33</f>
        <v>2019-2021</v>
      </c>
      <c r="G33">
        <f>总表0!K33</f>
        <v>62319</v>
      </c>
      <c r="H33">
        <f>总表0!L33</f>
        <v>24000</v>
      </c>
      <c r="I33" t="str">
        <f>总表0!M33</f>
        <v>开工</v>
      </c>
    </row>
    <row r="34" spans="2:9">
      <c r="B34" t="str">
        <f>总表0!B34</f>
        <v>浙能长兴智慧产业园仓储项目</v>
      </c>
      <c r="C34" t="str">
        <f>总表0!C34</f>
        <v>浙江浙能物流有限公司</v>
      </c>
      <c r="D34" t="str">
        <f>总表0!D34</f>
        <v>湖州市</v>
      </c>
      <c r="E34" t="str">
        <f>总表0!E34</f>
        <v>项目拟在长兴县煤山国家级开发区绿色制造产业园建设浙能长兴智慧产业园仓储项目，分为集中仓储厂房及辅助用房，总建筑面积22924平方米</v>
      </c>
      <c r="F34" t="str">
        <f>总表0!F34</f>
        <v>2018-2019</v>
      </c>
      <c r="G34">
        <f>总表0!K34</f>
        <v>31336</v>
      </c>
      <c r="H34">
        <f>总表0!L34</f>
        <v>10000</v>
      </c>
      <c r="I34" t="str">
        <f>总表0!M34</f>
        <v>开工</v>
      </c>
    </row>
    <row r="35" spans="2:9">
      <c r="B35" t="str">
        <f>总表0!B35</f>
        <v>中国物流浙江（安吉）现代物流园建设项目</v>
      </c>
      <c r="C35" t="str">
        <f>总表0!C35</f>
        <v>湖州市浙江元龙控股有限公司</v>
      </c>
      <c r="D35" t="str">
        <f>总表0!D35</f>
        <v>湖州市</v>
      </c>
      <c r="E35" t="str">
        <f>总表0!E35</f>
        <v>新建一个集仓储、中转、交易展示、信息化管理为一体的大型综合物流园区。</v>
      </c>
      <c r="F35" t="str">
        <f>总表0!F35</f>
        <v>2015-2018</v>
      </c>
      <c r="G35">
        <f>总表0!K35</f>
        <v>95000</v>
      </c>
      <c r="H35">
        <f>总表0!L35</f>
        <v>10000</v>
      </c>
      <c r="I35" t="str">
        <f>总表0!M35</f>
        <v>开工</v>
      </c>
    </row>
    <row r="36" spans="2:9">
      <c r="B36" t="str">
        <f>总表0!B36</f>
        <v>智能仓储物流项目</v>
      </c>
      <c r="C36" t="str">
        <f>总表0!C36</f>
        <v>浙江超驰物流有限公司</v>
      </c>
      <c r="D36" t="str">
        <f>总表0!D36</f>
        <v>绍兴市</v>
      </c>
      <c r="E36" t="str">
        <f>总表0!E36</f>
        <v>项目主要采用智能化的物流设备和及管理技术，购置自动化包装系统、自动化传输系统、物流信息系统等设备，项目建成后承担上汽大众汽车在浙江、福建、江西境内两百三十余家4S店的汽车零配件配送任务，同时还可以配套商贸城，为商贸城提供集约化的仓储、物流服务。项目预计可实现销售收入5亿元，利税5000万元。项目共竞得两块土地，总用地面积63039.4平方米，建设用地面积63039.4平方米，总建筑面积75647.2平方米。其中1#地块（同乐下村地块1）用地面积9316平方米，建设用地面积9316平方米，总建筑面积11179.2平方米；2#地块（同乐下村地块2</v>
      </c>
      <c r="F36" t="str">
        <f>总表0!F36</f>
        <v>2018-2020</v>
      </c>
      <c r="G36">
        <f>总表0!K36</f>
        <v>55560</v>
      </c>
      <c r="H36">
        <f>总表0!L36</f>
        <v>24000</v>
      </c>
      <c r="I36" t="str">
        <f>总表0!M36</f>
        <v>开工</v>
      </c>
    </row>
    <row r="37" spans="2:9">
      <c r="B37" t="str">
        <f>总表0!B37</f>
        <v>万科诸暨现代供应链物流项目</v>
      </c>
      <c r="C37" t="str">
        <f>总表0!C37</f>
        <v>诸暨市万斌供应链有限责任公司</v>
      </c>
      <c r="D37" t="str">
        <f>总表0!D37</f>
        <v>绍兴市</v>
      </c>
      <c r="E37" t="str">
        <f>总表0!E37</f>
        <v>新增建设用地面积106101.3平方米，新建4栋（每栋2层）物流仓库用房，建筑面积约200000平方米，用于万科诸暨现代供应链物流建设。</v>
      </c>
      <c r="F37" t="str">
        <f>总表0!F37</f>
        <v>2019-2021</v>
      </c>
      <c r="G37">
        <f>总表0!K37</f>
        <v>101000</v>
      </c>
      <c r="H37">
        <f>总表0!L37</f>
        <v>58000</v>
      </c>
      <c r="I37" t="str">
        <f>总表0!M37</f>
        <v>前期</v>
      </c>
    </row>
    <row r="38" spans="2:9">
      <c r="B38" t="str">
        <f>总表0!B38</f>
        <v>英特集团公共医药物流平台绍兴（上虞）医药产业中心</v>
      </c>
      <c r="C38" t="str">
        <f>总表0!C38</f>
        <v>浙江英特物联网有限公司</v>
      </c>
      <c r="D38" t="str">
        <f>总表0!D38</f>
        <v>绍兴市</v>
      </c>
      <c r="E38" t="str">
        <f>总表0!E38</f>
        <v>项目规模：现代物流库支持年配送额200亿元，年配送量1350万件。项目建设规模：79697平方米，其中地上建筑面积71964平方米，地下建筑面积7733平方米。项目建设内容：（一）地上建筑71964平方米：新建现代药品物流库（国家战略储备库）58517平方米,电子商务智慧楼8781平方米，职工生活配套区及辅助建筑4666平方米；（二）地下建筑7733平方米：1#地下室停车库5952平方米，2#地下室机房及消防水池等1781平方米。</v>
      </c>
      <c r="F38" t="str">
        <f>总表0!F38</f>
        <v>2017-2020</v>
      </c>
      <c r="G38">
        <f>总表0!K38</f>
        <v>30800</v>
      </c>
      <c r="H38">
        <f>总表0!L38</f>
        <v>12000</v>
      </c>
      <c r="I38" t="str">
        <f>总表0!M38</f>
        <v>开工</v>
      </c>
    </row>
    <row r="39" spans="2:9">
      <c r="B39" t="str">
        <f>总表0!B39</f>
        <v>乐歌滨海智慧供应链管理中心项目</v>
      </c>
      <c r="C39" t="str">
        <f>总表0!C39</f>
        <v>格悦供应链管理（绍兴）有限公司</v>
      </c>
      <c r="D39" t="str">
        <f>总表0!D39</f>
        <v>绍兴市</v>
      </c>
      <c r="E39" t="str">
        <f>总表0!E39</f>
        <v>本项目总用地约为298亩，其中一期项目用地面积133.896亩，拟打造乐歌滨海智慧供应链管理中心项目，新建双层坡道仓储设施。项目总建筑面积约为200000平方米，其中一期项目土地待建面积约为98500平方米。本项目将服务于大型电商企业，国际供应链管理公司和知名冷链平台。计划引入智能自动化供应链管理系统和智慧冷链技术，建成集智能仓储中心，智慧冷链中心及配套服务区为一体的电子商务产业服务示范基地。</v>
      </c>
      <c r="F39" t="str">
        <f>总表0!F39</f>
        <v>2019-2022</v>
      </c>
      <c r="G39">
        <f>总表0!K39</f>
        <v>30000</v>
      </c>
      <c r="H39">
        <f>总表0!L39</f>
        <v>3000</v>
      </c>
      <c r="I39" t="str">
        <f>总表0!M39</f>
        <v>前期</v>
      </c>
    </row>
    <row r="40" spans="2:9">
      <c r="B40" t="str">
        <f>总表0!B40</f>
        <v>浙中公铁联运港南站区块一期工程</v>
      </c>
      <c r="C40" t="str">
        <f>总表0!C40</f>
        <v>金华市浙中公铁联运港有限公司</v>
      </c>
      <c r="D40" t="str">
        <f>总表0!D40</f>
        <v>金华市</v>
      </c>
      <c r="E40" t="str">
        <f>总表0!E40</f>
        <v>项目占地约324亩，新建建筑面积共计约109841平米。建设海关监管区、集拼仓储区、信息及配套服务区。</v>
      </c>
      <c r="F40" t="str">
        <f>总表0!F40</f>
        <v>2019-2021</v>
      </c>
      <c r="G40">
        <f>总表0!K40</f>
        <v>48000</v>
      </c>
      <c r="H40">
        <f>总表0!L40</f>
        <v>48000</v>
      </c>
      <c r="I40" t="str">
        <f>总表0!M40</f>
        <v>前期</v>
      </c>
    </row>
    <row r="41" spans="2:9">
      <c r="B41" t="str">
        <f>总表0!B41</f>
        <v>金义综合保税区（一期）</v>
      </c>
      <c r="C41" t="str">
        <f>总表0!C41</f>
        <v>金华市金义综合保税区建设发展有限公司</v>
      </c>
      <c r="D41" t="str">
        <f>总表0!D41</f>
        <v>金华市</v>
      </c>
      <c r="E41" t="str">
        <f>总表0!E41</f>
        <v>一期规划建设1平方公里，主要建设口岸作业区、保税加工区、保税物流区、综合服务区等四个功能区，建筑面积为60.2万平方米。其中包括：综合大楼11.5万平方米，商贸办公楼13.5万平方米，跨境电商普通仓库27.2万平方米，跨境查验仓库1.6万平方米，工业厂房5万平方米，综合查验与检验检疫用房1.4万平方米等。</v>
      </c>
      <c r="F41" t="str">
        <f>总表0!F41</f>
        <v>2015-2017</v>
      </c>
      <c r="G41">
        <f>总表0!K41</f>
        <v>263483</v>
      </c>
      <c r="H41">
        <f>总表0!L41</f>
        <v>35000</v>
      </c>
      <c r="I41" t="str">
        <f>总表0!M41</f>
        <v>前期</v>
      </c>
    </row>
    <row r="42" spans="2:9">
      <c r="B42" t="str">
        <f>总表0!B42</f>
        <v>华东（金华）农产品物流中心建设项目</v>
      </c>
      <c r="C42" t="str">
        <f>总表0!C42</f>
        <v>华东金华农产品物流中心有限公司</v>
      </c>
      <c r="D42" t="str">
        <f>总表0!D42</f>
        <v>金华市</v>
      </c>
      <c r="E42" t="str">
        <f>总表0!E42</f>
        <v>项目拟征用土地面积401652.71平方米，总建筑面积567482平方米，其中前期建筑面积450825平方米，主要建筑物有水果交易区98021平方米，蔬菜交易区53719平方米，检测中心7996平方米、茶叶交易区20557平方米。商务楼1-8号楼79163平方米，管理用房14144平方米，电子交易中心37245平方米，物流中心25000平方米，冻品市场及冷库45500平方米，垃圾房、门卫和辅助用房2500平方米，地下总建筑面积66980平方米。后期建筑面积116657平方米。</v>
      </c>
      <c r="F42" t="str">
        <f>总表0!F42</f>
        <v>2019-2019</v>
      </c>
      <c r="G42">
        <f>总表0!K42</f>
        <v>202176</v>
      </c>
      <c r="H42">
        <f>总表0!L42</f>
        <v>202176</v>
      </c>
      <c r="I42" t="str">
        <f>总表0!M42</f>
        <v>开工</v>
      </c>
    </row>
    <row r="43" spans="2:9">
      <c r="B43" t="str">
        <f>总表0!B43</f>
        <v>金华传化物流信息港（金华传化公路港）</v>
      </c>
      <c r="C43" t="str">
        <f>总表0!C43</f>
        <v>金华传化公路港物流有限公司</v>
      </c>
      <c r="D43" t="str">
        <f>总表0!D43</f>
        <v>金华市</v>
      </c>
      <c r="E43" t="str">
        <f>总表0!E43</f>
        <v>项目主要建设公路港及其配套设施的出租、经营、服务及管理等内容，项目用地295.5亩，新建建筑面积124036平方米，计容面积197974平方米，主要包括：信息交易中心、分拣车间、仓库等功能区块。投产后形成年300万吨的货运量，年平台交易额约20亿元以上。</v>
      </c>
      <c r="F43" t="str">
        <f>总表0!F43</f>
        <v>2016-2018</v>
      </c>
      <c r="G43">
        <f>总表0!K43</f>
        <v>100000</v>
      </c>
      <c r="H43">
        <f>总表0!L43</f>
        <v>7000</v>
      </c>
      <c r="I43" t="str">
        <f>总表0!M43</f>
        <v>前期</v>
      </c>
    </row>
    <row r="44" spans="2:9">
      <c r="B44" t="str">
        <f>总表0!B44</f>
        <v>年总库容5.7万立方浙石油兰溪油库项目（一期）</v>
      </c>
      <c r="C44" t="str">
        <f>总表0!C44</f>
        <v>金华市浙石油储运销售有限公司</v>
      </c>
      <c r="D44" t="str">
        <f>总表0!D44</f>
        <v>金华市</v>
      </c>
      <c r="E44" t="str">
        <f>总表0!E44</f>
        <v>年总库容5.7万立方浙石油兰溪油库项目（一期），总占地面积124亩，总建筑面积3486平方米，其中（1）油库综合办公楼，建筑面积1625平方米；（2）综合设备间及装车棚，建筑面积832平方米；（3）配套用房，包括门卫、营业室、消防泵房及泡沫站、处理间等，建筑面积1029平方米；装卸台5座，占地面积976.5平方米；新增储油罐14座，配套安装消防给水系统、消防水罐、火灾报警系统、供电系统及成品油装卸系统等，形成总库容57000立方油库建设项目。</v>
      </c>
      <c r="F44" t="str">
        <f>总表0!F44</f>
        <v>2019-2020</v>
      </c>
      <c r="G44">
        <f>总表0!K44</f>
        <v>32174</v>
      </c>
      <c r="H44">
        <f>总表0!L44</f>
        <v>2000</v>
      </c>
      <c r="I44" t="str">
        <f>总表0!M44</f>
        <v>前期</v>
      </c>
    </row>
    <row r="45" spans="2:9">
      <c r="B45" s="4" t="str">
        <f>总表0!B45</f>
        <v>城市之星物流园项目</v>
      </c>
      <c r="C45" t="str">
        <f>总表0!C45</f>
        <v>广州城市之星运输有限公司</v>
      </c>
      <c r="D45" t="str">
        <f>总表0!D45</f>
        <v>金华市</v>
      </c>
      <c r="E45" t="str">
        <f>总表0!E45</f>
        <v>项目用地123637.79平方米，总建筑面积24万平方米，设置分拣运营区、专线经营区、仓储配送区、冷链仓储区、商务功能区、生活配套区等6个区域。</v>
      </c>
      <c r="F45" t="str">
        <f>总表0!F45</f>
        <v>2019-2021</v>
      </c>
      <c r="G45">
        <f>总表0!K45</f>
        <v>100000</v>
      </c>
      <c r="H45">
        <f>总表0!L45</f>
        <v>0</v>
      </c>
      <c r="I45" t="str">
        <f>总表0!M45</f>
        <v>前期</v>
      </c>
    </row>
    <row r="46" spans="2:9">
      <c r="B46" t="str">
        <f>总表0!B46</f>
        <v>丰树（义乌）汽车零部件供应链项目</v>
      </c>
      <c r="C46" t="str">
        <f>总表0!C46</f>
        <v>丰卓仓储（义乌）有限公司</v>
      </c>
      <c r="D46" t="str">
        <f>总表0!D46</f>
        <v>金华市</v>
      </c>
      <c r="E46" t="str">
        <f>总表0!E46</f>
        <v>项目用地面积149488.34平方米（约224亩），总建筑面积13万平方米，建设包括综合楼、汽车零配件仓储用房、智能配送生产车间、智能化分拨中心、运输分拣车间等主体工程及公共服务设施、停车场等配套辅助工程。</v>
      </c>
      <c r="F46" t="str">
        <f>总表0!F46</f>
        <v>2019-2020</v>
      </c>
      <c r="G46">
        <f>总表0!K46</f>
        <v>21705</v>
      </c>
      <c r="H46">
        <f>总表0!L46</f>
        <v>10000</v>
      </c>
      <c r="I46" t="str">
        <f>总表0!M46</f>
        <v>前期</v>
      </c>
    </row>
    <row r="47" spans="2:9">
      <c r="B47" t="str">
        <f>总表0!B47</f>
        <v>义乌深国际智慧物流项目</v>
      </c>
      <c r="C47" t="str">
        <f>总表0!C47</f>
        <v>中通快递股份有限公司</v>
      </c>
      <c r="D47" t="str">
        <f>总表0!D47</f>
        <v>金华市</v>
      </c>
      <c r="E47" t="str">
        <f>总表0!E47</f>
        <v>本项目用地面积624.83亩，总建筑面积524.532.7㎡。其中一期建筑面积为269725.3㎡，主要包括：6栋双层库及配套卸货平台和坡道、2栋门卫室、2栋设备房、配套水、暖、电、路、围墙等；二期建筑面积为254807.4平米，主要包括：4栋双层库及配套卸货平台和坡道、3栋供应链金融中心、2栋电商产业中心、4栋区域物流总部、2栋配套服务中心、2栋数据信息服务中心、1栋综合楼、地下室一层、成品岗亭、配套水、暖、电、路、围墙等</v>
      </c>
      <c r="F47" t="str">
        <f>总表0!F47</f>
        <v>2019-2020</v>
      </c>
      <c r="G47">
        <f>总表0!K47</f>
        <v>200000</v>
      </c>
      <c r="H47">
        <f>总表0!L47</f>
        <v>30000</v>
      </c>
      <c r="I47" t="str">
        <f>总表0!M47</f>
        <v>开工</v>
      </c>
    </row>
    <row r="48" spans="2:9">
      <c r="B48" t="str">
        <f>总表0!B48</f>
        <v>义乌西铁路货场扩建工程二期（“义新欧”铁路口岸物流中心二期）</v>
      </c>
      <c r="C48" t="str">
        <f>总表0!C48</f>
        <v>义乌市国际陆港集团有限公司</v>
      </c>
      <c r="D48" t="str">
        <f>总表0!D48</f>
        <v>金华市</v>
      </c>
      <c r="E48" t="str">
        <f>总表0!E48</f>
        <v>本项目规划用地面积约587.7亩，建筑总面积317092.66平方米，其中地上建筑面积为307114.3平方米，地下建筑面积9978.36平方米，包括口岸功能区、物流仓储区和综合服务区三大区块，建设内容包括查验仓库、肉类冷鲜水产仓库、整车检测改装厂、综合楼、查验设备、熏蒸房、管理卡口用房、仓储用房、企业办公用房、后勤用房、集装箱堆场、高架桥等。项目主要功能包括集拼仓储功能；公路区域集配功能；口岸物流功能；冷链物流功能；海关监管查验功能；信息服务功能；商务配套服务功能和辅助配套服务功能等。建设密度29.23%，容积率0.78，绿化率5.7</v>
      </c>
      <c r="F48" t="str">
        <f>总表0!F48</f>
        <v>2018-2021</v>
      </c>
      <c r="G48">
        <f>总表0!K48</f>
        <v>142495</v>
      </c>
      <c r="H48">
        <f>总表0!L48</f>
        <v>32800</v>
      </c>
      <c r="I48" t="str">
        <f>总表0!M48</f>
        <v>前期</v>
      </c>
    </row>
    <row r="49" spans="2:9">
      <c r="B49" t="str">
        <f>总表0!B49</f>
        <v>义乌红狮智慧物流园项目（二期）</v>
      </c>
      <c r="C49" t="str">
        <f>总表0!C49</f>
        <v>义乌红狮物流有限公司</v>
      </c>
      <c r="D49" t="str">
        <f>总表0!D49</f>
        <v>金华市</v>
      </c>
      <c r="E49" t="str">
        <f>总表0!E49</f>
        <v>物流用房及配套用房建筑总面积421064.2平方米，其中地下室建筑面积25564平方米，绿化面积5%，建筑占地面积78139.6平方米。</v>
      </c>
      <c r="F49" t="str">
        <f>总表0!F49</f>
        <v>2018-2020</v>
      </c>
      <c r="G49">
        <f>总表0!K49</f>
        <v>97489.69</v>
      </c>
      <c r="H49">
        <f>总表0!L49</f>
        <v>30000</v>
      </c>
      <c r="I49" t="str">
        <f>总表0!M49</f>
        <v>前期</v>
      </c>
    </row>
    <row r="50" spans="2:9">
      <c r="B50" t="str">
        <f>总表0!B50</f>
        <v>中通快递浙江总部项目</v>
      </c>
      <c r="C50" t="str">
        <f>总表0!C50</f>
        <v>中通快递股份有限公司</v>
      </c>
      <c r="D50" t="str">
        <f>总表0!D50</f>
        <v>金华市</v>
      </c>
      <c r="E50" t="str">
        <f>总表0!E50</f>
        <v>项目用地面积164625.68平方米（约247亩），总建筑面积200000平方米，建设包括综合办公楼、电子商务楼、电商仓配大楼、智能科技研发生产车间、智能化分拨中心、快运分拣车间等主体工程及公共服务设施、停车场等配套辅助工程。</v>
      </c>
      <c r="F50" t="str">
        <f>总表0!F50</f>
        <v>2018-2021</v>
      </c>
      <c r="G50">
        <f>总表0!K50</f>
        <v>100000</v>
      </c>
      <c r="H50">
        <f>总表0!L50</f>
        <v>0</v>
      </c>
      <c r="I50" t="str">
        <f>总表0!M50</f>
        <v>前期</v>
      </c>
    </row>
    <row r="51" spans="2:9">
      <c r="B51" t="str">
        <f>总表0!B51</f>
        <v>义乌市国内公路港物流中心</v>
      </c>
      <c r="C51" t="str">
        <f>总表0!C51</f>
        <v>义乌市国际陆港集团有限公司</v>
      </c>
      <c r="D51" t="str">
        <f>总表0!D51</f>
        <v>金华市</v>
      </c>
      <c r="E51" t="str">
        <f>总表0!E51</f>
        <v>本项目总用地面积约496491平方米，总建筑面积约725834平方米，含地下停车场建筑面积226989平方米。其中零担快运用房258369平方米，集货中转用房43400平方米，信息中心和综合商务楼61419平方米，司机之家25150平方米，配套用房74684平方米，货车停车场35823平方米。容积率1.13，建筑密度38％，绿地率8％。本项目建设内容分两期：其中项目一期用地面积371494.6平方米，建筑面积505198平方米，总投191100万元；项目二期占地面积124996.4平方米，建筑面积约220636平方米，总投91002万元。</v>
      </c>
      <c r="F51" t="str">
        <f>总表0!F51</f>
        <v>2015-2019</v>
      </c>
      <c r="G51">
        <f>总表0!K51</f>
        <v>282102</v>
      </c>
      <c r="H51">
        <f>总表0!L51</f>
        <v>32000</v>
      </c>
      <c r="I51" t="str">
        <f>总表0!M51</f>
        <v>前期</v>
      </c>
    </row>
    <row r="52" spans="2:9">
      <c r="B52" t="str">
        <f>总表0!B52</f>
        <v>京东义乌电商产业项目</v>
      </c>
      <c r="C52" t="str">
        <f>总表0!C52</f>
        <v>杭州京东惠景贸易有限公司</v>
      </c>
      <c r="D52" t="str">
        <f>总表0!D52</f>
        <v>金华市</v>
      </c>
      <c r="E52" t="str">
        <f>总表0!E52</f>
        <v>项目用地631807.26平方米（约947.7亩），总建筑面积80万平方米，规划设置物流建筑区、电商运营区、综合配套服务区等3个区域。容积率1.27，绿化率15%。</v>
      </c>
      <c r="F52" t="str">
        <f>总表0!F52</f>
        <v>2018-2021</v>
      </c>
      <c r="G52">
        <f>总表0!K52</f>
        <v>500000</v>
      </c>
      <c r="H52">
        <f>总表0!L52</f>
        <v>20000</v>
      </c>
      <c r="I52" t="str">
        <f>总表0!M52</f>
        <v>前期</v>
      </c>
    </row>
    <row r="53" spans="2:9">
      <c r="B53" t="str">
        <f>总表0!B53</f>
        <v>圆通速递浙江总部项目</v>
      </c>
      <c r="C53" t="str">
        <f>总表0!C53</f>
        <v>中通快递股份有限公司</v>
      </c>
      <c r="D53" t="str">
        <f>总表0!D53</f>
        <v>金华市</v>
      </c>
      <c r="E53" t="str">
        <f>总表0!E53</f>
        <v>圆通速递浙江总部项目拟建设用地为518912.09平方米，总建筑面积为610000平方米，容积率1.18。项目规划建设国内快递/快运集散中心180000平方米、国外快递/快运集散中心180000平方米、总部办公综合区150000平方米及配套服务区100000平方米。</v>
      </c>
      <c r="F53" t="str">
        <f>总表0!F53</f>
        <v>2019-2020</v>
      </c>
      <c r="G53">
        <f>总表0!K53</f>
        <v>500000</v>
      </c>
      <c r="H53">
        <f>总表0!L53</f>
        <v>20000</v>
      </c>
      <c r="I53" t="str">
        <f>总表0!M53</f>
        <v>开工</v>
      </c>
    </row>
    <row r="54" spans="2:9">
      <c r="B54" t="str">
        <f>总表0!B54</f>
        <v>浙江东阳木材交易中心项目</v>
      </c>
      <c r="C54" t="str">
        <f>总表0!C54</f>
        <v>浙江东阳木材交易中心有限公司</v>
      </c>
      <c r="D54" t="str">
        <f>总表0!D54</f>
        <v>金华市</v>
      </c>
      <c r="E54" t="str">
        <f>总表0!E54</f>
        <v>该项目总用地面积486338。拟件新建交易区、仓储区及木材加工厂房，建筑总面积530422平方米，功能包括木材进口、木材交易、木材加工、融资担保、物流运输等。拟购置吊装设备、监控设备、防火设备、木材加工设备。项目建成后可达交易额200亿元。</v>
      </c>
      <c r="F54" t="str">
        <f>总表0!F54</f>
        <v>2017-2017</v>
      </c>
      <c r="G54">
        <f>总表0!K54</f>
        <v>329006</v>
      </c>
      <c r="H54">
        <f>总表0!L54</f>
        <v>1600</v>
      </c>
      <c r="I54" t="str">
        <f>总表0!M54</f>
        <v>开工</v>
      </c>
    </row>
    <row r="55" spans="2:9">
      <c r="B55" t="str">
        <f>总表0!B55</f>
        <v>永康市核电关联产业中央仓储物流供应中心</v>
      </c>
      <c r="C55" t="str">
        <f>总表0!C55</f>
        <v>浙江宏伟供应链集团股份有限公司</v>
      </c>
      <c r="D55" t="str">
        <f>总表0!D55</f>
        <v>金华市</v>
      </c>
      <c r="E55" t="str">
        <f>总表0!E55</f>
        <v>项目位于永康经济开发区S12-12地块，地块面积140539平方米，项目致力于各类资源的有效整合和第三方物流基地的建立。截止2017年底基本完成项目I期71.76亩用地建设，主要涵盖三个大型仓库，包含5#库、3#库和2#库建设并设立屋顶光伏发电，提供包括邮政、安能、日日顺在内的客户入住实现电商分拣运营管理，并满足核电物资备品备件仓库运营管理。2018年底完成II期招投标工作及确定总包，并完成办理施工许可证。2019年后将切实按照施工计划展开项目II期的建设，主要包括新建服务楼、智能分拣中心、3#厂房、4#厂房。
</v>
      </c>
      <c r="F55" t="str">
        <f>总表0!F55</f>
        <v>2018-2022</v>
      </c>
      <c r="G55">
        <f>总表0!K55</f>
        <v>36300</v>
      </c>
      <c r="H55">
        <f>总表0!L55</f>
        <v>6000</v>
      </c>
      <c r="I55" t="str">
        <f>总表0!M55</f>
        <v>开工</v>
      </c>
    </row>
    <row r="56" spans="2:9">
      <c r="B56" t="str">
        <f>总表0!B56</f>
        <v>衢州城市物流综合体项目</v>
      </c>
      <c r="C56" t="str">
        <f>总表0!C56</f>
        <v>衢州通成农业发展有限公司</v>
      </c>
      <c r="D56" t="str">
        <f>总表0!D56</f>
        <v>衢州市</v>
      </c>
      <c r="E56" t="str">
        <f>总表0!E56</f>
        <v>农产品现代物流综合体。规划总建筑面积385683方，集农产品冷库储藏、配送贸易、信息服务、检验检测、公共服务等等功能一体。</v>
      </c>
      <c r="F56" t="str">
        <f>总表0!F56</f>
        <v>2014-2020</v>
      </c>
      <c r="G56">
        <f>总表0!K56</f>
        <v>110227</v>
      </c>
      <c r="H56">
        <f>总表0!L56</f>
        <v>1000</v>
      </c>
      <c r="I56" t="str">
        <f>总表0!M56</f>
        <v>续建</v>
      </c>
    </row>
    <row r="57" spans="2:9">
      <c r="B57" t="str">
        <f>总表0!B57</f>
        <v>衢州港衢江港区大路章作业区一期工程</v>
      </c>
      <c r="C57" t="str">
        <f>总表0!C57</f>
        <v>衢州市衢江区交通投资有限公司</v>
      </c>
      <c r="D57" t="str">
        <f>总表0!D57</f>
        <v>衢州市</v>
      </c>
      <c r="E57" t="str">
        <f>总表0!E57</f>
        <v>规划用地面积397亩，利用衢江主航道南侧岸线702m建成13个500吨级泊位（水工结构按靠泊1000吨级船舶设计），包括3个多用途泊位、2个件杂货泊位、6个散货泊位、2个待泊泊位。另外，在场地毗邻上山溪处建设护岸共450m。</v>
      </c>
      <c r="F57" t="str">
        <f>总表0!F57</f>
        <v>2017-2018</v>
      </c>
      <c r="G57">
        <f>总表0!K57</f>
        <v>53000</v>
      </c>
      <c r="H57">
        <f>总表0!L57</f>
        <v>10000</v>
      </c>
      <c r="I57" t="str">
        <f>总表0!M57</f>
        <v>开工</v>
      </c>
    </row>
    <row r="58" spans="2:9">
      <c r="B58" t="str">
        <f>总表0!B58</f>
        <v>开化传化产业园项目</v>
      </c>
      <c r="C58" t="str">
        <f>总表0!C58</f>
        <v>开化传化产业发展有限公司</v>
      </c>
      <c r="D58" t="str">
        <f>总表0!D58</f>
        <v>衢州市</v>
      </c>
      <c r="E58" t="str">
        <f>总表0!E58</f>
        <v>主要分为物流功能区和综合配套功能区，物流功能区主要包括物流企业运营中心、货运班车总站、智能停车中心、仓储配送中心、车辆服务中心、冷链仓储运营中心、特色农产品电商服务中心等。综合配套功能区主要包含零售业、餐饮业、车友之家、加油加气站以及物流金融中心等。</v>
      </c>
      <c r="F58" t="str">
        <f>总表0!F58</f>
        <v>2018-2021</v>
      </c>
      <c r="G58">
        <f>总表0!K58</f>
        <v>105000</v>
      </c>
      <c r="H58">
        <f>总表0!L58</f>
        <v>5000</v>
      </c>
      <c r="I58" t="str">
        <f>总表0!M58</f>
        <v>前期</v>
      </c>
    </row>
    <row r="59" spans="2:9">
      <c r="B59" t="str">
        <f>总表0!B59</f>
        <v>开化智慧物联网产业园项目</v>
      </c>
      <c r="C59" t="str">
        <f>总表0!C59</f>
        <v>开化速卡物联网产业园发展有限公司</v>
      </c>
      <c r="D59" t="str">
        <f>总表0!D59</f>
        <v>衢州市</v>
      </c>
      <c r="E59" t="str">
        <f>总表0!E59</f>
        <v>项目占地面积166亩，新建物联网装配中心，汽车检测站，运力调度中心，智能车厢装配展示中心，车厢设备研究院和大数据中心，客服和培训中心，物流分拨中心等。</v>
      </c>
      <c r="F59" t="str">
        <f>总表0!F59</f>
        <v>2019-2021</v>
      </c>
      <c r="G59">
        <f>总表0!K59</f>
        <v>108000</v>
      </c>
      <c r="H59">
        <f>总表0!L59</f>
        <v>5000</v>
      </c>
      <c r="I59" t="str">
        <f>总表0!M59</f>
        <v>前期</v>
      </c>
    </row>
    <row r="60" spans="2:9">
      <c r="B60" t="str">
        <f>总表0!B60</f>
        <v>衢州市龙游港区桥头江作业区工程</v>
      </c>
      <c r="C60" t="str">
        <f>总表0!C60</f>
        <v>龙游县交通运输局</v>
      </c>
      <c r="D60" t="str">
        <f>总表0!D60</f>
        <v>衢州市</v>
      </c>
      <c r="E60" t="str">
        <f>总表0!E60</f>
        <v>新建500吨级散杂货、多用途、集装箱等泊位14个，锚泊位2个，陆域建设相应堆场、仓库、管理用房及港口集输道路等设施</v>
      </c>
      <c r="F60" t="str">
        <f>总表0!F60</f>
        <v>2017-2019</v>
      </c>
      <c r="G60">
        <f>总表0!K60</f>
        <v>71297</v>
      </c>
      <c r="H60">
        <f>总表0!L60</f>
        <v>5000</v>
      </c>
      <c r="I60" t="str">
        <f>总表0!M60</f>
        <v>开工</v>
      </c>
    </row>
    <row r="61" spans="2:9">
      <c r="B61" t="str">
        <f>总表0!B61</f>
        <v>江山智能供应链运营中心一期项目</v>
      </c>
      <c r="C61" t="str">
        <f>总表0!C61</f>
        <v>网营物联（江山）供应链有限公司</v>
      </c>
      <c r="D61" t="str">
        <f>总表0!D61</f>
        <v>衢州市</v>
      </c>
      <c r="E61" t="str">
        <f>总表0!E61</f>
        <v>项目主要规划建设供应链金融服务区、供应链运营功能区、数据服务及生活辅助功能区等三大功能区，集大数据分析中心、电商订单处理中心、冷链仓储配送中心、展示体验中心、电商办公中心等功能设施。</v>
      </c>
      <c r="F61" t="str">
        <f>总表0!F61</f>
        <v>2019-2020</v>
      </c>
      <c r="G61">
        <f>总表0!K61</f>
        <v>110000</v>
      </c>
      <c r="H61">
        <f>总表0!L61</f>
        <v>15000</v>
      </c>
      <c r="I61" t="str">
        <f>总表0!M61</f>
        <v>开工</v>
      </c>
    </row>
    <row r="62" spans="2:9">
      <c r="B62" t="str">
        <f>总表0!B62</f>
        <v>衢州市浙西公铁联运综合物流项目</v>
      </c>
      <c r="C62" t="str">
        <f>总表0!C62</f>
        <v>江山市地方铁路建设发展有限公司</v>
      </c>
      <c r="D62" t="str">
        <f>总表0!D62</f>
        <v>衢州市</v>
      </c>
      <c r="E62" t="str">
        <f>总表0!E62</f>
        <v>总用地约640亩，主要建设：公铁海联运无水港，汽车配送中心、大型停车场、仓储等基础设施及道路建设。公铁联运无水港含综合办公楼及海关、商检场所，总建筑面积约6万平方米，综合停车场20万平方米，仓储仓库1.5万平</v>
      </c>
      <c r="F62" t="str">
        <f>总表0!F62</f>
        <v>2016-2019</v>
      </c>
      <c r="G62">
        <f>总表0!K62</f>
        <v>61000</v>
      </c>
      <c r="H62">
        <f>总表0!L62</f>
        <v>5000</v>
      </c>
      <c r="I62" t="str">
        <f>总表0!M62</f>
        <v>开工</v>
      </c>
    </row>
    <row r="63" spans="2:9">
      <c r="B63" t="str">
        <f>总表0!B63</f>
        <v>舟山液化天然气（LNG）接收及加注站连接管道项目舟山段管道工程</v>
      </c>
      <c r="C63" t="str">
        <f>总表0!C63</f>
        <v>新奥（舟山）天然气管道有限公司</v>
      </c>
      <c r="D63" t="str">
        <f>总表0!D63</f>
        <v>舟山市</v>
      </c>
      <c r="E63" t="str">
        <f>总表0!E63</f>
        <v>舟山段全长约为44.8公里，管径为DN1000，设计压力为9.9 MPa。陆域管道长度约21公里，海域管道长度约23.8公里。新建场站包括1座马目分输站，2座阀室包括秀山阀室、长白阀室。设计输气能力80亿方/年。</v>
      </c>
      <c r="F63" t="str">
        <f>总表0!F63</f>
        <v>2019-2019</v>
      </c>
      <c r="G63">
        <f>总表0!K63</f>
        <v>132950</v>
      </c>
      <c r="H63">
        <f>总表0!L63</f>
        <v>20000</v>
      </c>
      <c r="I63" t="str">
        <f>总表0!M63</f>
        <v>前期</v>
      </c>
    </row>
    <row r="64" spans="2:9">
      <c r="B64" t="str">
        <f>总表0!B64</f>
        <v>舟山国际粮油产业园区散粮装卸工艺系统项目</v>
      </c>
      <c r="C64" t="str">
        <f>总表0!C64</f>
        <v>宁波舟山港舟山港务有限公司</v>
      </c>
      <c r="D64" t="str">
        <f>总表0!D64</f>
        <v>舟山市</v>
      </c>
      <c r="E64" t="str">
        <f>总表0!E64</f>
        <v>新建一条长度约2100米的皮带机高架廊道，廊道上布置两路皮带机。皮带机廊道位于老塘山港区三期码头后方至园区相关企业，并建设供配电、给排水、控制、除尘、转运平台等配套设施。项目建成后主要为舟山国际粮油产业园区驻园企业提供散粮进出口运输服务。</v>
      </c>
      <c r="F64" t="str">
        <f>总表0!F64</f>
        <v>2017-2018</v>
      </c>
      <c r="G64">
        <f>总表0!K64</f>
        <v>21496</v>
      </c>
      <c r="H64">
        <f>总表0!L64</f>
        <v>8000</v>
      </c>
      <c r="I64" t="str">
        <f>总表0!M64</f>
        <v>前期</v>
      </c>
    </row>
    <row r="65" spans="2:9">
      <c r="B65" t="str">
        <f>总表0!B65</f>
        <v>浙江舟山液化天然气（LNG）接收及加注站 二期项目</v>
      </c>
      <c r="C65" t="str">
        <f>总表0!C65</f>
        <v>新奥（舟山）液化天然气有限公司</v>
      </c>
      <c r="D65" t="str">
        <f>总表0!D65</f>
        <v>舟山市</v>
      </c>
      <c r="E65" t="str">
        <f>总表0!E65</f>
        <v>工程主要建设内容包括2座16万m3 LNG储罐及配套罐内设施和LNG外输工艺系统设施。考虑到与新增储罐配套及工艺调峰需求，LNG工艺系统拟增加150万吨/年的气化外输能力，50万吨T/年的液态外输能力，二期规模为200万吨/年，计划于2020年10月建成投产。</v>
      </c>
      <c r="F65" s="4" t="str">
        <f>总表0!F65</f>
        <v>2020-2020</v>
      </c>
      <c r="G65">
        <f>总表0!K65</f>
        <v>239965</v>
      </c>
      <c r="H65">
        <f>总表0!L65</f>
        <v>30000</v>
      </c>
      <c r="I65" s="4" t="str">
        <f>总表0!M65</f>
        <v>续建</v>
      </c>
    </row>
    <row r="66" spans="2:9">
      <c r="B66" t="str">
        <f>总表0!B66</f>
        <v>舟山良海粮油有限公司9万吨粮食仓储设施建设项目</v>
      </c>
      <c r="C66" t="str">
        <f>总表0!C66</f>
        <v>舟山良海粮油有限公司</v>
      </c>
      <c r="D66" t="str">
        <f>总表0!D66</f>
        <v>舟山市</v>
      </c>
      <c r="E66" t="str">
        <f>总表0!E66</f>
        <v>建设9万吨粮食筒仓（单仓仓容15000吨，共计6座）及配套设施，实施散粮接收与发放。</v>
      </c>
      <c r="F66" t="str">
        <f>总表0!F66</f>
        <v>2019-2021</v>
      </c>
      <c r="G66">
        <f>总表0!K66</f>
        <v>8900</v>
      </c>
      <c r="H66">
        <f>总表0!L66</f>
        <v>3100</v>
      </c>
      <c r="I66" t="str">
        <f>总表0!M66</f>
        <v>前期</v>
      </c>
    </row>
    <row r="67" spans="2:9">
      <c r="B67" t="str">
        <f>总表0!B67</f>
        <v>浙江中奥能源有限公司油品储运扩建工程</v>
      </c>
      <c r="C67" t="str">
        <f>总表0!C67</f>
        <v>自在盛达集团有限公司</v>
      </c>
      <c r="D67" t="str">
        <f>总表0!D67</f>
        <v>舟山市</v>
      </c>
      <c r="E67" t="str">
        <f>总表0!E67</f>
        <v>新建油品及化工品储罐总容量117万立方（其中成品油罐42万立方米、燃料油罐62万立方米、化工罐13万立方米），新建生产辅助用房建筑面积约3987平方米。</v>
      </c>
      <c r="F67" s="4" t="str">
        <f>总表0!F67</f>
        <v>2020-2018</v>
      </c>
      <c r="G67">
        <f>总表0!K67</f>
        <v>202096</v>
      </c>
      <c r="H67">
        <f>总表0!L67</f>
        <v>10000</v>
      </c>
      <c r="I67" s="4" t="str">
        <f>总表0!M67</f>
        <v>续建</v>
      </c>
    </row>
    <row r="68" spans="2:9">
      <c r="B68" t="str">
        <f>总表0!B68</f>
        <v>小洋山上海LNG项目储罐扩建工程</v>
      </c>
      <c r="C68" t="str">
        <f>总表0!C68</f>
        <v>上海液化天然气有限责任公司</v>
      </c>
      <c r="D68" t="str">
        <f>总表0!D68</f>
        <v>舟山市</v>
      </c>
      <c r="E68" t="str">
        <f>总表0!E68</f>
        <v>扩建LNG储罐20万立方米2座，建设LNG汽化器等附属设施。</v>
      </c>
      <c r="F68" s="4" t="str">
        <f>总表0!F68</f>
        <v>2020-2020</v>
      </c>
      <c r="G68">
        <f>总表0!K68</f>
        <v>300000</v>
      </c>
      <c r="H68">
        <f>总表0!L68</f>
        <v>50000</v>
      </c>
      <c r="I68" s="4" t="str">
        <f>总表0!M68</f>
        <v>续建</v>
      </c>
    </row>
    <row r="69" spans="2:9">
      <c r="B69" t="str">
        <f>总表0!B69</f>
        <v>舟山港马迹山矿石中转码头三期工程</v>
      </c>
      <c r="C69" t="str">
        <f>总表0!C69</f>
        <v>舟山港马迹山散货物流有限公司</v>
      </c>
      <c r="D69" t="str">
        <f>总表0!D69</f>
        <v>舟山市</v>
      </c>
      <c r="E69" t="str">
        <f>总表0!E69</f>
        <v>工程新建40万吨、20万吨级卸船泊位各1个，5万吨级装船泊位1个和3.5万吨级装船泊位2个，拟占岸线1592米，泊位总长度为1535米，年矿石设计吞吐量5000万吨。</v>
      </c>
      <c r="F69" t="str">
        <f>总表0!F69</f>
        <v>2019-2022</v>
      </c>
      <c r="G69">
        <f>总表0!K69</f>
        <v>650000</v>
      </c>
      <c r="H69">
        <f>总表0!L69</f>
        <v>1000</v>
      </c>
      <c r="I69" t="str">
        <f>总表0!M69</f>
        <v>前期</v>
      </c>
    </row>
    <row r="70" spans="2:9">
      <c r="B70" t="str">
        <f>总表0!B70</f>
        <v>台州湾东部新区东达智慧物流园</v>
      </c>
      <c r="C70" t="str">
        <f>总表0!C70</f>
        <v>台州东达资源利用有限公司</v>
      </c>
      <c r="D70" t="str">
        <f>总表0!D70</f>
        <v>台州市</v>
      </c>
      <c r="E70" t="str">
        <f>总表0!E70</f>
        <v>建设规模及内容中总建筑面积约65796平方米，其中仓储用房建筑面积约43836平方米，综合配套中心建筑面积约21960平方米（地上建筑面积17500平方米，地下建筑面积4460平方米）。</v>
      </c>
      <c r="F70" t="str">
        <f>总表0!F70</f>
        <v>2018-2020</v>
      </c>
      <c r="G70">
        <f>总表0!K70</f>
        <v>28930</v>
      </c>
      <c r="H70">
        <f>总表0!L70</f>
        <v>8000</v>
      </c>
      <c r="I70" t="str">
        <f>总表0!M70</f>
        <v>前期</v>
      </c>
    </row>
    <row r="71" spans="2:9">
      <c r="B71" t="str">
        <f>总表0!B71</f>
        <v>万科台州现代供应链物流项目</v>
      </c>
      <c r="C71" t="str">
        <f>总表0!C71</f>
        <v>台州市万颖供应链有限公司</v>
      </c>
      <c r="D71" t="str">
        <f>总表0!D71</f>
        <v>台州市</v>
      </c>
      <c r="E71" t="str">
        <f>总表0!E71</f>
        <v>本项目为集供应链管理、物流仓储、智能分拨等功能于一身的供应链物流中心。拟建总建筑面积129113.56m2，。由4 栋两层物流仓库、1 栋倒班楼、1 栋设备用房和一栋门卫组成。项目按照海绵城市建设并实施厂房屋顶光伏项目（建筑密度56.51%，绿化率20%）。</v>
      </c>
      <c r="F71" t="str">
        <f>总表0!F71</f>
        <v>2019-2020</v>
      </c>
      <c r="G71">
        <f>总表0!K71</f>
        <v>50000</v>
      </c>
      <c r="H71">
        <f>总表0!L71</f>
        <v>10000</v>
      </c>
      <c r="I71" t="str">
        <f>总表0!M71</f>
        <v>前期</v>
      </c>
    </row>
    <row r="72" spans="2:9">
      <c r="B72" t="str">
        <f>总表0!B72</f>
        <v>台州宝利智能物流中心项目</v>
      </c>
      <c r="C72" t="str">
        <f>总表0!C72</f>
        <v>台州宝利经贸有限公司</v>
      </c>
      <c r="D72" t="str">
        <f>总表0!D72</f>
        <v>台州市</v>
      </c>
      <c r="E72" t="str">
        <f>总表0!E72</f>
        <v>总建筑面积21180㎡，共建造6栋建筑（办公楼1栋，分拣工房3栋，门卫室2栋），项目区块建设按照雨水花园的设计方案实施，厂房屋顶按照光伏荷载要求进行设计，按要求统一提供屋顶资源，实施屋顶光伏建设。建筑密度47.66，绿地率20%（6290㎡）,容积率1.01,预计年销售额6亿元，税收700万元。</v>
      </c>
      <c r="F72" t="str">
        <f>总表0!F72</f>
        <v>2018-2019</v>
      </c>
      <c r="G72">
        <f>总表0!K72</f>
        <v>18000</v>
      </c>
      <c r="H72">
        <f>总表0!L72</f>
        <v>3000</v>
      </c>
      <c r="I72" t="str">
        <f>总表0!M72</f>
        <v>前期</v>
      </c>
    </row>
    <row r="73" spans="2:9">
      <c r="B73" t="str">
        <f>总表0!B73</f>
        <v>台州市椒江粮食储备中心北区工程</v>
      </c>
      <c r="C73" t="str">
        <f>总表0!C73</f>
        <v>台州市椒江区粮油储备管理有限公司</v>
      </c>
      <c r="D73" t="str">
        <f>总表0!D73</f>
        <v>台州市</v>
      </c>
      <c r="E73" t="str">
        <f>总表0!E73</f>
        <v>目用地面积35511.42平方米，建筑面积15686.88平方米，新建7幢平房仓，1幢机械库，1幢辅助用房，1幢器材库，1个地磅房及一个消防水泵房，建设总仓容3.5万吨（稻谷计）。其中，新建60X21米平房仓5幢，建筑面积6560平方米；新建78X21米平房仓2幢，建筑面积3397.2平方米；机械库建筑面积1669平方米；器材库建筑面积300平方米；辅助用房建筑面积1325.6平方米；地泵房建筑面积23平方米；消防水泵房31平方米。容积率0.769，建筑密度41.37%，绿地率20.3%，机动车停车位63个。</v>
      </c>
      <c r="F73" t="str">
        <f>总表0!F73</f>
        <v>2018-2020</v>
      </c>
      <c r="G73">
        <f>总表0!K73</f>
        <v>9973.09</v>
      </c>
      <c r="H73">
        <f>总表0!L73</f>
        <v>4000</v>
      </c>
      <c r="I73" t="str">
        <f>总表0!M73</f>
        <v>前期</v>
      </c>
    </row>
    <row r="74" spans="2:9">
      <c r="B74" t="str">
        <f>总表0!B74</f>
        <v>台州市农副产品集配中心（农港城）二期项目</v>
      </c>
      <c r="C74" t="str">
        <f>总表0!C74</f>
        <v>台州市农副产品集配中心有限公司</v>
      </c>
      <c r="D74" t="str">
        <f>总表0!D74</f>
        <v>台州市</v>
      </c>
      <c r="E74" t="str">
        <f>总表0!E74</f>
        <v>计划建设内容与规模修改为项目用地面积88136平方米，总建筑面积178545平方米。建设蔬菜、水产品、肉类、粮油、冻品等市场，配套建设检验检测、电子商务、加工配送等设施，预计可形成年交易蔬菜（含果用瓜）30万吨、水产品肉类冻品10万吨的市场规模</v>
      </c>
      <c r="F74" t="str">
        <f>总表0!F74</f>
        <v>2019-2021</v>
      </c>
      <c r="G74">
        <f>总表0!K74</f>
        <v>104050</v>
      </c>
      <c r="H74">
        <f>总表0!L74</f>
        <v>20000</v>
      </c>
      <c r="I74" t="str">
        <f>总表0!M74</f>
        <v>开工</v>
      </c>
    </row>
    <row r="75" spans="2:9">
      <c r="B75" t="str">
        <f>总表0!B75</f>
        <v>台州传化洲锽公路港物流中心二期建设项目</v>
      </c>
      <c r="C75" t="str">
        <f>总表0!C75</f>
        <v>浙江黄岩洲锽实业有限公司</v>
      </c>
      <c r="D75" t="str">
        <f>总表0!D75</f>
        <v>台州市</v>
      </c>
      <c r="E75" t="str">
        <f>总表0!E75</f>
        <v>项目规划建设用地面积103219平方米，总建筑面积66671.29平方米，其中地上建筑面积54389.09平方米，地下建筑面积12282.2平方米。项目主要建设内容：东区块：2#城市分拨中心7425.69平方米、3#城市分拨中心7425.69平方米、4#城市分拨中心12839.93平方米；西区块：配套用房810平方米、1#城市分拨中心38169.98平方米。</v>
      </c>
      <c r="F75" t="str">
        <f>总表0!F75</f>
        <v>2019-2022</v>
      </c>
      <c r="G75">
        <f>总表0!K75</f>
        <v>40807</v>
      </c>
      <c r="H75">
        <f>总表0!L75</f>
        <v>15000</v>
      </c>
      <c r="I75" t="str">
        <f>总表0!M75</f>
        <v>前期</v>
      </c>
    </row>
    <row r="76" spans="2:9">
      <c r="B76" t="str">
        <f>总表0!B76</f>
        <v>网营物联（浙东南）智慧供应链区域运营总部建设项目</v>
      </c>
      <c r="C76" t="str">
        <f>总表0!C76</f>
        <v>富春控股集团有限公司</v>
      </c>
      <c r="D76" t="str">
        <f>总表0!D76</f>
        <v>台州市</v>
      </c>
      <c r="E76" t="str">
        <f>总表0!E76</f>
        <v>本项目建设总面积达47万平方米的浙东南地区现代综合物流运营中心。其中供应链运营功能区39.95万 平方米（包括电商订单处理中心、供应链金融仓配中心和冷链仓储配送中心），线下展销功能区2.35 平方米，电商办公与数据服务区2.35平方米，生活辅助功能区2.35平方米。</v>
      </c>
      <c r="F76" t="str">
        <f>总表0!F76</f>
        <v>2019-2020</v>
      </c>
      <c r="G76">
        <f>总表0!K76</f>
        <v>100000</v>
      </c>
      <c r="H76">
        <f>总表0!L76</f>
        <v>16000</v>
      </c>
      <c r="I76" t="str">
        <f>总表0!M76</f>
        <v>前期</v>
      </c>
    </row>
    <row r="77" spans="2:9">
      <c r="B77" t="str">
        <f>总表0!B77</f>
        <v>海八鲜水产品冷链物流建设项目</v>
      </c>
      <c r="C77" t="str">
        <f>总表0!C77</f>
        <v>浙江海八鲜农业发展有限公司</v>
      </c>
      <c r="D77" t="str">
        <f>总表0!D77</f>
        <v>台州市</v>
      </c>
      <c r="E77" t="str">
        <f>总表0!E77</f>
        <v>建设7500吨水产品冷链物流项目，加工中心及附属设施3000㎡、配送中心建设300㎡、冷库设施3500m3、生产流水线3条，流通门店65家、配送车5辆。</v>
      </c>
      <c r="F77" t="str">
        <f>总表0!F77</f>
        <v>2018-2020</v>
      </c>
      <c r="G77">
        <f>总表0!K77</f>
        <v>11500</v>
      </c>
      <c r="H77">
        <f>总表0!L77</f>
        <v>750</v>
      </c>
      <c r="I77" t="str">
        <f>总表0!M77</f>
        <v>前期</v>
      </c>
    </row>
    <row r="78" spans="2:9">
      <c r="B78" t="str">
        <f>总表0!B78</f>
        <v>韵达浙江（三门）快递电商总部基地项目</v>
      </c>
      <c r="C78" t="str">
        <f>总表0!C78</f>
        <v>台州浙韵电子商务有限公司</v>
      </c>
      <c r="D78" t="str">
        <f>总表0!D78</f>
        <v>台州市</v>
      </c>
      <c r="E78" t="str">
        <f>总表0!E78</f>
        <v>建设规模：1.生产性建筑（转运车间、设备房、公共卫生间）；35527㎡ 2.非生产性建设（综合楼、门卫）2313㎡； 3.道路及绿化51857㎡； 总体建设规模89597㎡ 生产能力： 1.项目达产后，可形成年快递2000万件、快运3000万件、货运500万顿； 2.可提供2000人员住宿，约有一千工作岗位保障。</v>
      </c>
      <c r="F78" t="str">
        <f>总表0!F78</f>
        <v>2019-2021</v>
      </c>
      <c r="G78">
        <f>总表0!K78</f>
        <v>53500</v>
      </c>
      <c r="H78">
        <f>总表0!L78</f>
        <v>20000</v>
      </c>
      <c r="I78" t="str">
        <f>总表0!M78</f>
        <v>开工</v>
      </c>
    </row>
    <row r="79" spans="2:9">
      <c r="B79" t="str">
        <f>总表0!B79</f>
        <v>天台多功能智能物流综合园项目</v>
      </c>
      <c r="C79" t="str">
        <f>总表0!C79</f>
        <v>浙江银轮普天供应链管理有限公司</v>
      </c>
      <c r="D79" t="str">
        <f>总表0!D79</f>
        <v>台州市</v>
      </c>
      <c r="E79" t="str">
        <f>总表0!E79</f>
        <v>项目总用地面积246亩，建筑面积206400平方米，建设内容包括办公楼、仓库、停车场、强弱电等以及其他附属设施。</v>
      </c>
      <c r="F79" t="str">
        <f>总表0!F79</f>
        <v>2018-2020</v>
      </c>
      <c r="G79">
        <f>总表0!K79</f>
        <v>110000</v>
      </c>
      <c r="H79">
        <f>总表0!L79</f>
        <v>10000</v>
      </c>
      <c r="I79" t="str">
        <f>总表0!M79</f>
        <v>前期</v>
      </c>
    </row>
    <row r="80" spans="2:9">
      <c r="B80" t="str">
        <f>总表0!B80</f>
        <v>中国供销浙江天台绿色农产品物流园一期项目</v>
      </c>
      <c r="C80" t="str">
        <f>总表0!C80</f>
        <v>天台新农商农产品市场有限公司</v>
      </c>
      <c r="D80" t="str">
        <f>总表0!D80</f>
        <v>台州市</v>
      </c>
      <c r="E80" t="str">
        <f>总表0!E80</f>
        <v>项目总建筑面积137322平方米，建设内容包括农产品交易展示区、仓储物流区、电子商务中心、食品安全检疫检测等工程。</v>
      </c>
      <c r="F80" t="str">
        <f>总表0!F80</f>
        <v>2016-2017</v>
      </c>
      <c r="G80">
        <f>总表0!K80</f>
        <v>50000</v>
      </c>
      <c r="H80">
        <f>总表0!L80</f>
        <v>10000</v>
      </c>
      <c r="I80" t="str">
        <f>总表0!M80</f>
        <v>前期</v>
      </c>
    </row>
    <row r="81" spans="2:9">
      <c r="B81" t="str">
        <f>总表0!B81</f>
        <v>美顺达物联网农村二级物流冷链采配服务体系项目</v>
      </c>
      <c r="C81" t="str">
        <f>总表0!C81</f>
        <v>浙江美顺达石化有限公司</v>
      </c>
      <c r="D81" t="str">
        <f>总表0!D81</f>
        <v>台州市</v>
      </c>
      <c r="E81" t="str">
        <f>总表0!E81</f>
        <v>在仙居响石山路182号、横溪、双庙、杨府建设4个冷链配送中心，改造60个冷链服务配送点，配置10辆配送车（其中2辆冷链车），改建10000平方米的仓储配送库和200立方冷库，在仙居形成农村二级物流冷链采配服务体系。</v>
      </c>
      <c r="F81" t="str">
        <f>总表0!F81</f>
        <v>2013-2019</v>
      </c>
      <c r="G81">
        <f>总表0!K81</f>
        <v>2300</v>
      </c>
      <c r="H81">
        <f>总表0!L81</f>
        <v>800</v>
      </c>
      <c r="I81" t="str">
        <f>总表0!M81</f>
        <v>前期</v>
      </c>
    </row>
    <row r="82" spans="2:9">
      <c r="B82" t="str">
        <f>总表0!B82</f>
        <v>金台铁路临海东站货站（物流仓储中心）</v>
      </c>
      <c r="C82" t="str">
        <f>总表0!C82</f>
        <v>临海市交通投资集团有限公司</v>
      </c>
      <c r="D82" t="str">
        <f>总表0!D82</f>
        <v>台州市</v>
      </c>
      <c r="E82" t="str">
        <f>总表0!E82</f>
        <v>本项目位于临海市沿江镇在建金台铁路临海东站西侧区域。本项目新建3条线，其中1条线自临海东站货2线端部车档引出，另2条线自临海东站货2线咽喉处出岔引出，3条线引出后折向西于沿江镇东侧外王溪及金台高速夹心地布置铁路物流中心。铁路物流中心分期建设，铁路功能区近期设长大笨重及集装箱功能区和包装成件货物功能区，包装成件货物功能区旁边设流通加工区、共同配送区及综合仓储区；铁路功能区远期设长大笨重及集装箱功能区和停车场及集装箱辅助功能区，同时围绕铁路设综合仓储区、立体仓储区、共同配送区、流通加工区、中转分拨区以及</v>
      </c>
      <c r="F82" t="str">
        <f>总表0!F82</f>
        <v>2019-2021</v>
      </c>
      <c r="G82">
        <f>总表0!K82</f>
        <v>66156.92</v>
      </c>
      <c r="H82">
        <f>总表0!L82</f>
        <v>5000</v>
      </c>
      <c r="I82" t="str">
        <f>总表0!M82</f>
        <v>前期</v>
      </c>
    </row>
    <row r="83" spans="2:9">
      <c r="B83" t="str">
        <f>总表0!B83</f>
        <v>省交投普洛斯智慧物流园项目</v>
      </c>
      <c r="C83" t="str">
        <f>总表0!C83</f>
        <v>丽水交普仓储有限公司</v>
      </c>
      <c r="D83" t="str">
        <f>总表0!D83</f>
        <v>丽水市</v>
      </c>
      <c r="E83" t="str">
        <f>总表0!E83</f>
        <v>本项目主要包含物流用房（仓储设施）、宿舍、营销中心、设备中心、休息室、门卫、宿舍等，建成后形成交省交投普洛斯智慧物流园项目。经测算经营期内项目年均销售收入6051.33 万元，售税金及附加1543.90万元（含增值税）利润总额3212.36万元，企业所得税803.09万元，所得税后年净利润为2409.27万元。</v>
      </c>
      <c r="F83" t="str">
        <f>总表0!F83</f>
        <v>2019-2023</v>
      </c>
      <c r="G83">
        <f>总表0!K83</f>
        <v>150000</v>
      </c>
      <c r="H83">
        <f>总表0!L83</f>
        <v>12000</v>
      </c>
      <c r="I83" t="str">
        <f>总表0!M83</f>
        <v>前期</v>
      </c>
    </row>
    <row r="84" spans="2:9">
      <c r="B84" t="str">
        <f>总表0!B84</f>
        <v>网营物联（缙云）智慧供应链产业园</v>
      </c>
      <c r="C84" t="str">
        <f>总表0!C84</f>
        <v>网营物联（缙云）供应链有限公司</v>
      </c>
      <c r="D84" t="str">
        <f>总表0!D84</f>
        <v>丽水市</v>
      </c>
      <c r="E84" t="str">
        <f>总表0!E84</f>
        <v>本项目一期用地面积287亩，总建筑面积约170000平方米，包括供应链运营功能区（电商订单处理中心、供应链金融仓配中心、快递分拨中心）；线下展销功能区；电商办公与数据服务区；生活辅助功能区.</v>
      </c>
      <c r="F84" t="str">
        <f>总表0!F84</f>
        <v>2019-2021</v>
      </c>
      <c r="G84">
        <f>总表0!K84</f>
        <v>100000</v>
      </c>
      <c r="H84">
        <f>总表0!L84</f>
        <v>6000</v>
      </c>
      <c r="I84" t="str">
        <f>总表0!M84</f>
        <v>前期</v>
      </c>
    </row>
    <row r="85" spans="2:9">
      <c r="B85" t="str">
        <f>总表0!B85</f>
        <v>庆元香菇市场迁建及物流中心建设项目</v>
      </c>
      <c r="C85" t="str">
        <f>总表0!C85</f>
        <v>庆元香菇市场有限公司</v>
      </c>
      <c r="D85" t="str">
        <f>总表0!D85</f>
        <v>丽水市</v>
      </c>
      <c r="E85" t="str">
        <f>总表0!E85</f>
        <v>拟在庆元县五都区块建设庆元香菇市场迁建及物流中心建设项目，总用地面积221089平方米，地上建筑面积347180.44平方米，总建筑面积433418.68平方米。</v>
      </c>
      <c r="F85" t="str">
        <f>总表0!F85</f>
        <v>2013-2020</v>
      </c>
      <c r="G85">
        <f>总表0!K85</f>
        <v>156737</v>
      </c>
      <c r="H85">
        <f>总表0!L85</f>
        <v>6000</v>
      </c>
      <c r="I85" t="str">
        <f>总表0!M85</f>
        <v>续建</v>
      </c>
    </row>
    <row r="86" spans="2:9">
      <c r="B86" t="str">
        <f>总表0!B86</f>
        <v>龙泉浙西南商贸物流市场开发有限公司龙泉市浙西南大宗商品物流集散市场建设项目</v>
      </c>
      <c r="C86" t="str">
        <f>总表0!C86</f>
        <v>龙泉浙西南商贸物流市场开发有限公司</v>
      </c>
      <c r="D86" t="str">
        <f>总表0!D86</f>
        <v>丽水市</v>
      </c>
      <c r="E86" t="str">
        <f>总表0!E86</f>
        <v>项目总用地面积56000平方米,总建筑面积65300平方米,其中地下室面积8500平方米;主要建设仓储物流、电子商务、鲜活农产品市场等。</v>
      </c>
      <c r="F86" t="str">
        <f>总表0!F86</f>
        <v>2017-2019</v>
      </c>
      <c r="G86">
        <f>总表0!K86</f>
        <v>48090</v>
      </c>
      <c r="H86">
        <f>总表0!L86</f>
        <v>20000</v>
      </c>
      <c r="I86" t="str">
        <f>总表0!M86</f>
        <v>开工</v>
      </c>
    </row>
    <row r="87" spans="2:8">
      <c r="B87" t="str">
        <f>总表0!B87</f>
        <v>液化品物流服务中心</v>
      </c>
      <c r="C87" t="str">
        <f>总表0!C87</f>
        <v>宁波大宗货物海铁联运物流枢纽港开发有限公司</v>
      </c>
      <c r="D87" t="str">
        <f>总表0!D87</f>
        <v>宁波市</v>
      </c>
      <c r="E87" t="str">
        <f>总表0!E87</f>
        <v>镇海液化品道路运输服务中心及危险化学运输车辆公共停放场所建设，并完善服务功能。</v>
      </c>
      <c r="F87" t="str">
        <f>总表0!F87</f>
        <v>2019-2021</v>
      </c>
      <c r="G87">
        <f>总表0!K87</f>
        <v>11000</v>
      </c>
      <c r="H87">
        <f>总表0!L87</f>
        <v>0</v>
      </c>
    </row>
    <row r="88" spans="2:8">
      <c r="B88" t="str">
        <f>总表0!B88</f>
        <v>镇海保税物流中心Ⅱ区建设工程</v>
      </c>
      <c r="C88" t="str">
        <f>总表0!C88</f>
        <v>宁波大宗货物海铁联运物流枢纽港开发有限公司</v>
      </c>
      <c r="D88" t="str">
        <f>总表0!D88</f>
        <v>宁波市</v>
      </c>
      <c r="E88" t="str">
        <f>总表0!E88</f>
        <v>液化品的保税贸易、仓储、物流设施建设。</v>
      </c>
      <c r="F88" t="str">
        <f>总表0!F88</f>
        <v>2019-2021</v>
      </c>
      <c r="G88">
        <f>总表0!K88</f>
        <v>20000</v>
      </c>
      <c r="H88">
        <f>总表0!L88</f>
        <v>0</v>
      </c>
    </row>
    <row r="89" spans="2:8">
      <c r="B89" t="str">
        <f>总表0!B89</f>
        <v>城市配送项目</v>
      </c>
      <c r="C89" t="str">
        <f>总表0!C89</f>
        <v>宁波大宗货物海铁联运物流枢纽港开发有限公司</v>
      </c>
      <c r="D89" t="str">
        <f>总表0!D89</f>
        <v>宁波市</v>
      </c>
      <c r="E89" t="str">
        <f>总表0!E89</f>
        <v>重点推进城市物流区孵化一期和二期，落实好宁波港海天路仓储用房、宝湾物流，发展第三方、第四方物流，打造集城市生活物资交易、仓储、展示、配送等功能于一体的城市配送综合体。</v>
      </c>
      <c r="F89" t="str">
        <f>总表0!F89</f>
        <v>2019-2021</v>
      </c>
      <c r="G89">
        <f>总表0!K89</f>
        <v>180000</v>
      </c>
      <c r="H89">
        <f>总表0!L89</f>
        <v>80000</v>
      </c>
    </row>
    <row r="90" spans="2:8">
      <c r="B90" t="str">
        <f>总表0!B90</f>
        <v>临港物流研发服务中心建设</v>
      </c>
      <c r="C90" t="str">
        <f>总表0!C90</f>
        <v>宁波大宗货物海铁联运物流枢纽港开发有限公司</v>
      </c>
      <c r="D90" t="str">
        <f>总表0!D90</f>
        <v>宁波市</v>
      </c>
      <c r="E90" t="str">
        <f>总表0!E90</f>
        <v>集聚物流研发机构，在物联网、大数据的综合解决方案，多式联运、保税物流等模式创新，高端物流装备研发等领域，组织实施创新工程，逐步形成有实力的临港物流研发中心。</v>
      </c>
      <c r="F90" t="str">
        <f>总表0!F90</f>
        <v>2019-2022</v>
      </c>
      <c r="G90">
        <f>总表0!K90</f>
        <v>50000</v>
      </c>
      <c r="H90">
        <f>总表0!L90</f>
        <v>6000</v>
      </c>
    </row>
    <row r="91" spans="2:8">
      <c r="B91" t="str">
        <f>总表0!B91</f>
        <v>临港化工品交易中心</v>
      </c>
      <c r="C91" t="str">
        <f>总表0!C91</f>
        <v>宁波大宗货物海铁联运物流枢纽港开发有限公司</v>
      </c>
      <c r="D91" t="str">
        <f>总表0!D91</f>
        <v>宁波市</v>
      </c>
      <c r="E91" t="str">
        <f>总表0!E91</f>
        <v>开展化工新材料和精细化工研究，发展进口替代型化工新材料、更新换代类精细化工新产品的研发、工艺设计和成果推广。</v>
      </c>
      <c r="F91" t="str">
        <f>总表0!F91</f>
        <v>2019-2022</v>
      </c>
      <c r="G91">
        <f>总表0!K91</f>
        <v>16000</v>
      </c>
      <c r="H91">
        <f>总表0!L91</f>
        <v>10000</v>
      </c>
    </row>
    <row r="92" spans="2:8">
      <c r="B92" t="str">
        <f>总表0!B92</f>
        <v>供应链中心（冷链）</v>
      </c>
      <c r="C92" t="str">
        <f>总表0!C92</f>
        <v>宁波大宗货物海铁联运物流枢纽港开发有限公司</v>
      </c>
      <c r="D92" t="str">
        <f>总表0!D92</f>
        <v>宁波市</v>
      </c>
      <c r="E92" t="str">
        <f>总表0!E92</f>
        <v>为制造、商贸等企业提供研发设计、集中采购、组织生产、物流分销、终端管理、品牌营销等供应链服务，融通物流、商流、信息流、资金流。</v>
      </c>
      <c r="F92" t="str">
        <f>总表0!F92</f>
        <v>2019-2022</v>
      </c>
      <c r="G92">
        <f>总表0!K92</f>
        <v>40000</v>
      </c>
      <c r="H92">
        <f>总表0!L92</f>
        <v>0</v>
      </c>
    </row>
    <row r="93" spans="2:9">
      <c r="B93" t="str">
        <f>表3!B4</f>
        <v>绍兴市城市供应链物流协同创新平台</v>
      </c>
      <c r="C93" t="str">
        <f>表3!C4</f>
        <v>绍兴港现代物流集团有限公司</v>
      </c>
      <c r="D93" t="str">
        <f>表3!D4</f>
        <v>绍兴越城区</v>
      </c>
      <c r="E93" t="str">
        <f>表3!E4</f>
        <v>布局建设 “一平台、八中心”的城市供应链物流协同创新中心。引入海关监管点和保税仓，建设4万方公共智能仓库服务供应链，园区项目改造服务、建立多式联运服务体系。</v>
      </c>
      <c r="F93" t="str">
        <f>表3!F4</f>
        <v>2018-2022</v>
      </c>
      <c r="G93">
        <f>表3!G4</f>
        <v>8000</v>
      </c>
      <c r="H93">
        <f>表3!H4</f>
        <v>7000</v>
      </c>
      <c r="I93" t="str">
        <f>表3!I4</f>
        <v>前期</v>
      </c>
    </row>
    <row r="94" spans="2:9">
      <c r="B94" t="str">
        <f>表3!B6</f>
        <v>圆通速递浙东总部项目</v>
      </c>
      <c r="C94" t="str">
        <f>表3!C6</f>
        <v>绍兴圆汇物流有限公司</v>
      </c>
      <c r="D94" t="str">
        <f>表3!D6</f>
        <v>绍兴上虞区</v>
      </c>
      <c r="E94" t="str">
        <f>表3!E6</f>
        <v>项目总用地232亩，建设集电子商务、仓储物流、航空枢纽、快递集散交换和综合办公等复合功能于一体的圆通速递浙东区域总部基地。</v>
      </c>
      <c r="F94" t="str">
        <f>表3!F6</f>
        <v>2017-2020</v>
      </c>
      <c r="G94">
        <f>表3!G6</f>
        <v>70000</v>
      </c>
      <c r="H94">
        <f>表3!H6</f>
        <v>8000</v>
      </c>
      <c r="I94" t="str">
        <f>表3!I6</f>
        <v>续建</v>
      </c>
    </row>
    <row r="95" spans="2:9">
      <c r="B95" t="str">
        <f>表3!B7</f>
        <v>万科诸暨现代供应链物流项目</v>
      </c>
      <c r="C95" t="str">
        <f>表3!C7</f>
        <v>诸暨市万斌供应链有限公司</v>
      </c>
      <c r="D95" t="str">
        <f>表3!D7</f>
        <v>绍兴诸暨市</v>
      </c>
      <c r="E95" t="str">
        <f>表3!E7</f>
        <v>项目用地约160亩，建成集供应链管理、物流仓储、智能分拨等功能于一体的现代化供应链物流中心。</v>
      </c>
      <c r="F95" t="str">
        <f>表3!F7</f>
        <v>2018-2020</v>
      </c>
      <c r="G95">
        <f>表3!G7</f>
        <v>100000</v>
      </c>
      <c r="H95">
        <f>表3!H7</f>
        <v>58000</v>
      </c>
      <c r="I95" t="str">
        <f>表3!I7</f>
        <v>开工</v>
      </c>
    </row>
    <row r="96" spans="2:9">
      <c r="B96" t="str">
        <f>表3!B8</f>
        <v>乐歌滨海智慧供应链管理产业园项目</v>
      </c>
      <c r="C96" t="str">
        <f>表3!C8</f>
        <v>乐歌中国公司</v>
      </c>
      <c r="D96" t="str">
        <f>表3!D8</f>
        <v>绍兴滨海新城</v>
      </c>
      <c r="E96" t="str">
        <f>表3!E8</f>
        <v>总用地约300亩，其中，一期项目用地约134亩，建设智能供应链管理中心、中央智能仓储中心、智能冷链产业中心等功能区块。</v>
      </c>
      <c r="F96" t="str">
        <f>表3!F8</f>
        <v>2019-2023</v>
      </c>
      <c r="G96">
        <f>表3!G8</f>
        <v>201000</v>
      </c>
      <c r="H96">
        <f>表3!H8</f>
        <v>3000</v>
      </c>
      <c r="I96" t="str">
        <f>表3!I8</f>
        <v>前期</v>
      </c>
    </row>
    <row r="97" spans="2:9">
      <c r="B97" t="str">
        <f>表3!B10</f>
        <v>华东钱清智慧物流产业园</v>
      </c>
      <c r="C97" t="str">
        <f>表3!C10</f>
        <v>绍兴太兴仓储有限公司</v>
      </c>
      <c r="D97" t="str">
        <f>表3!D10</f>
        <v>绍兴柯桥区</v>
      </c>
      <c r="E97" t="str">
        <f>表3!E10</f>
        <v>企业竞得钱清镇L25-1地块，面积：93294平方米，用于计划建设钱清华东智慧物流产业园。主要建设4栋四层盘道直入式高标准仓库，总建筑面积约251060平方米。建成后将重点引进大型零售销售总部、电商结算中心、冷链供应链配送、O2O线上线下展示体验等品牌企业；产业园将采用智能化园区管理，引入无人驾驶自动化叉车、智能自动机械臂、RFID射频识别以及智能分拣等多种智能化系统。</v>
      </c>
      <c r="F97" t="str">
        <f>表3!F10</f>
        <v>2018-2021</v>
      </c>
      <c r="G97">
        <f>表3!G10</f>
        <v>150200</v>
      </c>
      <c r="H97">
        <f>表3!H10</f>
        <v>10000</v>
      </c>
      <c r="I97" t="str">
        <f>表3!I10</f>
        <v>前期</v>
      </c>
    </row>
    <row r="98" spans="2:9">
      <c r="B98" t="str">
        <f>表3!B11</f>
        <v>智能仓储物流项目</v>
      </c>
      <c r="C98" t="str">
        <f>表3!C11</f>
        <v>浙江超驰物流有限公司</v>
      </c>
      <c r="D98" t="str">
        <f>表3!D11</f>
        <v>绍兴诸暨市</v>
      </c>
      <c r="E98" t="str">
        <f>表3!E11</f>
        <v>项目主要采用智能化的物流设备和管理技术，购置自动化包装系统、自动化传输系统、物流信息系统等设备，项目建成后承担上汽大众汽车在浙江、福建、江西境内两百三十余家4S店的汽车零配件配送任务，同时还可以配套商贸城，为商贸城提供集约化的仓储、物流服务。项目预计可实现销售收入5亿元，利税5000万元。项目共竞得两块土地，总用地面积63039.4平方米，建设用地面积63039.4平方米，总建筑面积75647.2平方米。其中1#地块（同乐下村地块1）用地面积9316平方米，建设用地面积9316平方米，总建筑面积11179.2平方米；2#地块（同乐下村地块2）用地面积53723.4平方米，建设用地面积53723.4平方米，地上建筑面积38631.2平方米，地下建筑面积336.8平方米，总建筑面积38968平方米。</v>
      </c>
      <c r="F98" t="str">
        <f>表3!F11</f>
        <v>2018-2020</v>
      </c>
      <c r="G98">
        <f>表3!G11</f>
        <v>55560</v>
      </c>
      <c r="H98">
        <f>表3!H11</f>
        <v>24000</v>
      </c>
      <c r="I98" t="str">
        <f>表3!I11</f>
        <v>开工</v>
      </c>
    </row>
    <row r="99" spans="2:9">
      <c r="B99" t="str">
        <f>表3!B12</f>
        <v>英特集团公共医药物流平台绍兴（上虞）医药产业中心</v>
      </c>
      <c r="C99" t="str">
        <f>表3!C12</f>
        <v>浙江英特物联网有限公司</v>
      </c>
      <c r="D99" t="str">
        <f>表3!D12</f>
        <v>绍兴上虞区</v>
      </c>
      <c r="E99" t="str">
        <f>表3!E12</f>
        <v>现代物流库支持年配送额200亿元，年配送量1350万件。占地面积90亩，新建生产车间3万平方、电子商务智慧楼8千平方、中药研发检测中心3千平方，现代药品物流库（国家战略储备库）7.2万平方、职工生活配套区3千平方米。</v>
      </c>
      <c r="F99" t="str">
        <f>表3!F12</f>
        <v>2017-2020</v>
      </c>
      <c r="G99">
        <f>表3!G12</f>
        <v>30800</v>
      </c>
      <c r="H99">
        <f>表3!H12</f>
        <v>10000</v>
      </c>
      <c r="I99" t="str">
        <f>表3!I12</f>
        <v>开工</v>
      </c>
    </row>
  </sheetData>
  <mergeCells count="1">
    <mergeCell ref="A2:C2"/>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P92"/>
  <sheetViews>
    <sheetView workbookViewId="0">
      <selection activeCell="E15" sqref="E15"/>
    </sheetView>
  </sheetViews>
  <sheetFormatPr defaultColWidth="9" defaultRowHeight="13.5"/>
  <cols>
    <col min="5" max="5" width="50" customWidth="1"/>
    <col min="6" max="6" width="9" customWidth="1"/>
    <col min="9" max="9" width="15.125" customWidth="1"/>
    <col min="10" max="10" width="9" customWidth="1"/>
    <col min="11" max="11" width="9.5" customWidth="1"/>
  </cols>
  <sheetData>
    <row r="1" ht="57" spans="1:16">
      <c r="A1" s="9" t="s">
        <v>0</v>
      </c>
      <c r="B1" s="9" t="s">
        <v>1</v>
      </c>
      <c r="C1" s="9" t="s">
        <v>2</v>
      </c>
      <c r="D1" s="9" t="s">
        <v>3</v>
      </c>
      <c r="E1" s="9" t="s">
        <v>4</v>
      </c>
      <c r="F1" s="9" t="s">
        <v>5</v>
      </c>
      <c r="G1" s="9" t="s">
        <v>317</v>
      </c>
      <c r="H1" s="9" t="s">
        <v>318</v>
      </c>
      <c r="I1" s="9" t="s">
        <v>319</v>
      </c>
      <c r="J1" s="9" t="s">
        <v>320</v>
      </c>
      <c r="K1" s="9" t="s">
        <v>6</v>
      </c>
      <c r="L1" s="9" t="s">
        <v>7</v>
      </c>
      <c r="M1" s="9" t="s">
        <v>8</v>
      </c>
      <c r="N1" s="9" t="s">
        <v>321</v>
      </c>
      <c r="O1" s="9" t="s">
        <v>322</v>
      </c>
      <c r="P1" s="9" t="s">
        <v>323</v>
      </c>
    </row>
    <row r="2" spans="1:3">
      <c r="A2" s="10" t="s">
        <v>9</v>
      </c>
      <c r="B2" s="10"/>
      <c r="C2" s="10"/>
    </row>
    <row r="3" spans="2:16">
      <c r="B3" t="s">
        <v>31</v>
      </c>
      <c r="C3" t="str">
        <f>VLOOKUP(B3,表5!A:S,3,0)</f>
        <v>宁波港股份有限公司</v>
      </c>
      <c r="D3" t="s">
        <v>33</v>
      </c>
      <c r="E3" t="s">
        <v>34</v>
      </c>
      <c r="F3" t="str">
        <f>LEFT(G3,4)&amp;"-"&amp;LEFT(H3,4)</f>
        <v>2017-2020</v>
      </c>
      <c r="G3" s="11" t="s">
        <v>324</v>
      </c>
      <c r="H3" s="11" t="s">
        <v>325</v>
      </c>
      <c r="I3" s="11">
        <f>VLOOKUP(B3,表5!A:S,10,0)</f>
        <v>42736</v>
      </c>
      <c r="J3" s="11">
        <f>VLOOKUP(B3,表5!A:S,11,0)</f>
        <v>44166</v>
      </c>
      <c r="K3" s="12">
        <f>VLOOKUP(B3,表4!A:W,3,0)</f>
        <v>151000</v>
      </c>
      <c r="L3">
        <f>VLOOKUP(B3,表5!A:S,8,0)</f>
        <v>40316</v>
      </c>
      <c r="M3" t="s">
        <v>10</v>
      </c>
      <c r="N3" t="str">
        <f>VLOOKUP(B3,表4!A:W,7,0)</f>
        <v>新建</v>
      </c>
      <c r="O3" t="str">
        <f>VLOOKUP(B3,表4!A:W,5,0)</f>
        <v>未开工</v>
      </c>
      <c r="P3" t="s">
        <v>10</v>
      </c>
    </row>
    <row r="4" spans="2:16">
      <c r="B4" t="s">
        <v>27</v>
      </c>
      <c r="C4" t="str">
        <f>VLOOKUP(B4,表5!A:S,3,0)</f>
        <v>浙江省农都农产品有限公司</v>
      </c>
      <c r="D4" t="s">
        <v>16</v>
      </c>
      <c r="E4" t="s">
        <v>29</v>
      </c>
      <c r="F4" t="str">
        <f t="shared" ref="F4:F67" si="0">LEFT(G4,4)&amp;"-"&amp;LEFT(H4,4)</f>
        <v>2019-2019</v>
      </c>
      <c r="G4" s="11" t="s">
        <v>326</v>
      </c>
      <c r="H4" s="11" t="s">
        <v>327</v>
      </c>
      <c r="I4" s="11">
        <f>VLOOKUP(B4,表5!A:S,10,0)</f>
        <v>43617</v>
      </c>
      <c r="J4" s="11">
        <f>VLOOKUP(B4,表5!A:S,11,0)</f>
        <v>43800</v>
      </c>
      <c r="K4" s="12">
        <f>VLOOKUP(B4,表4!A:W,3,0)</f>
        <v>341405</v>
      </c>
      <c r="L4">
        <f>VLOOKUP(B4,表5!A:S,8,0)</f>
        <v>18754</v>
      </c>
      <c r="M4" t="s">
        <v>26</v>
      </c>
      <c r="N4" t="str">
        <f>VLOOKUP(B4,表4!A:W,7,0)</f>
        <v>新建</v>
      </c>
      <c r="O4" t="str">
        <f>VLOOKUP(B4,表4!A:W,5,0)</f>
        <v>在建</v>
      </c>
      <c r="P4" t="s">
        <v>26</v>
      </c>
    </row>
    <row r="5" spans="2:16">
      <c r="B5" t="s">
        <v>14</v>
      </c>
      <c r="C5" t="str">
        <f>VLOOKUP(B5,表5!A:S,3,0)</f>
        <v>杭州传化运联科技有限公司</v>
      </c>
      <c r="D5" t="s">
        <v>16</v>
      </c>
      <c r="E5" t="s">
        <v>328</v>
      </c>
      <c r="F5" t="str">
        <f t="shared" si="0"/>
        <v>2018-2019</v>
      </c>
      <c r="G5" s="11" t="s">
        <v>329</v>
      </c>
      <c r="H5" s="11" t="s">
        <v>330</v>
      </c>
      <c r="I5" s="11">
        <f>VLOOKUP(B5,表5!A:S,10,0)</f>
        <v>43101</v>
      </c>
      <c r="J5" s="11">
        <f>VLOOKUP(B5,表5!A:S,11,0)</f>
        <v>43497</v>
      </c>
      <c r="K5" s="12">
        <f>VLOOKUP(B5,表4!A:W,3,0)</f>
        <v>15000</v>
      </c>
      <c r="L5">
        <f>VLOOKUP(B5,表5!A:S,8,0)</f>
        <v>9000</v>
      </c>
      <c r="M5" t="s">
        <v>10</v>
      </c>
      <c r="N5" t="str">
        <f>VLOOKUP(B5,表4!A:W,7,0)</f>
        <v>新建</v>
      </c>
      <c r="O5" t="str">
        <f>VLOOKUP(B5,表4!A:W,5,0)</f>
        <v>未开工</v>
      </c>
      <c r="P5" t="s">
        <v>10</v>
      </c>
    </row>
    <row r="6" spans="2:16">
      <c r="B6" t="s">
        <v>19</v>
      </c>
      <c r="C6" t="str">
        <f>VLOOKUP(B6,表5!A:S,3,0)</f>
        <v>浙江佳成通跨境供应链管理有限公司</v>
      </c>
      <c r="D6" t="s">
        <v>16</v>
      </c>
      <c r="E6" t="s">
        <v>331</v>
      </c>
      <c r="F6" t="str">
        <f t="shared" si="0"/>
        <v>2018-2021</v>
      </c>
      <c r="G6" s="11" t="s">
        <v>329</v>
      </c>
      <c r="H6" s="11" t="s">
        <v>332</v>
      </c>
      <c r="I6" s="11">
        <f>VLOOKUP(B6,表5!A:S,10,0)</f>
        <v>43101</v>
      </c>
      <c r="J6" s="11">
        <f>VLOOKUP(B6,表5!A:S,11,0)</f>
        <v>44531</v>
      </c>
      <c r="K6" s="12">
        <f>VLOOKUP(B6,表4!A:W,3,0)</f>
        <v>5000</v>
      </c>
      <c r="L6">
        <f>VLOOKUP(B6,表5!A:S,8,0)</f>
        <v>1500</v>
      </c>
      <c r="M6" t="s">
        <v>10</v>
      </c>
      <c r="N6" t="str">
        <f>VLOOKUP(B6,表4!A:W,7,0)</f>
        <v>新建</v>
      </c>
      <c r="O6" t="str">
        <f>VLOOKUP(B6,表4!A:W,5,0)</f>
        <v>未开工</v>
      </c>
      <c r="P6" t="s">
        <v>10</v>
      </c>
    </row>
    <row r="7" spans="2:16">
      <c r="B7" t="s">
        <v>23</v>
      </c>
      <c r="C7" t="str">
        <f>VLOOKUP(B7,表5!A:S,3,0)</f>
        <v>杭州市传祥物联网技术有限公司</v>
      </c>
      <c r="D7" t="s">
        <v>16</v>
      </c>
      <c r="E7" t="s">
        <v>333</v>
      </c>
      <c r="F7" t="str">
        <f t="shared" si="0"/>
        <v>2018-2021</v>
      </c>
      <c r="G7" s="11" t="s">
        <v>334</v>
      </c>
      <c r="H7" s="11" t="s">
        <v>332</v>
      </c>
      <c r="I7" s="11">
        <f>VLOOKUP(B7,表5!A:S,10,0)</f>
        <v>43374</v>
      </c>
      <c r="J7" s="11">
        <f>VLOOKUP(B7,表5!A:S,11,0)</f>
        <v>44531</v>
      </c>
      <c r="K7" s="12">
        <f>VLOOKUP(B7,表4!A:W,3,0)</f>
        <v>15798</v>
      </c>
      <c r="L7">
        <f>VLOOKUP(B7,表5!A:S,8,0)</f>
        <v>15000</v>
      </c>
      <c r="M7" t="s">
        <v>26</v>
      </c>
      <c r="N7" t="str">
        <f>VLOOKUP(B7,表4!A:W,7,0)</f>
        <v>新建</v>
      </c>
      <c r="O7" t="str">
        <f>VLOOKUP(B7,表4!A:W,5,0)</f>
        <v>在建</v>
      </c>
      <c r="P7" t="s">
        <v>26</v>
      </c>
    </row>
    <row r="8" spans="2:16">
      <c r="B8" t="s">
        <v>36</v>
      </c>
      <c r="C8" t="str">
        <f>VLOOKUP(B8,表5!A:S,3,0)</f>
        <v>宁波舟山港集团有限公司</v>
      </c>
      <c r="D8" t="s">
        <v>33</v>
      </c>
      <c r="E8" t="s">
        <v>37</v>
      </c>
      <c r="F8" t="str">
        <f t="shared" si="0"/>
        <v>2018-2020</v>
      </c>
      <c r="G8" s="11" t="s">
        <v>329</v>
      </c>
      <c r="H8" s="11" t="s">
        <v>325</v>
      </c>
      <c r="I8" s="11">
        <f>VLOOKUP(B8,表5!A:S,10,0)</f>
        <v>43101</v>
      </c>
      <c r="J8" s="11">
        <f>VLOOKUP(B8,表5!A:S,11,0)</f>
        <v>44166</v>
      </c>
      <c r="K8" s="12">
        <f>VLOOKUP(B8,表4!A:W,3,0)</f>
        <v>50749</v>
      </c>
      <c r="L8">
        <f>VLOOKUP(B8,表5!A:S,8,0)</f>
        <v>28797</v>
      </c>
      <c r="M8" t="s">
        <v>26</v>
      </c>
      <c r="N8" t="str">
        <f>VLOOKUP(B8,表4!A:W,7,0)</f>
        <v>新建</v>
      </c>
      <c r="O8" t="str">
        <f>VLOOKUP(B8,表4!A:W,5,0)</f>
        <v>在建</v>
      </c>
      <c r="P8" t="s">
        <v>26</v>
      </c>
    </row>
    <row r="9" spans="2:16">
      <c r="B9" t="s">
        <v>38</v>
      </c>
      <c r="C9" t="str">
        <f>VLOOKUP(B9,表5!A:S,3,0)</f>
        <v>宁波舟山港集团有限公司</v>
      </c>
      <c r="D9" t="s">
        <v>33</v>
      </c>
      <c r="E9" t="s">
        <v>39</v>
      </c>
      <c r="F9" t="str">
        <f t="shared" si="0"/>
        <v>2018-2020</v>
      </c>
      <c r="G9" s="11" t="s">
        <v>329</v>
      </c>
      <c r="H9" s="11" t="s">
        <v>325</v>
      </c>
      <c r="I9" s="11">
        <f>VLOOKUP(B9,表5!A:S,10,0)</f>
        <v>43101</v>
      </c>
      <c r="J9" s="11">
        <f>VLOOKUP(B9,表5!A:S,11,0)</f>
        <v>44166</v>
      </c>
      <c r="K9" s="12">
        <f>VLOOKUP(B9,表4!A:W,3,0)</f>
        <v>110548</v>
      </c>
      <c r="L9">
        <f>VLOOKUP(B9,表5!A:S,8,0)</f>
        <v>39184</v>
      </c>
      <c r="M9" t="s">
        <v>40</v>
      </c>
      <c r="N9" t="str">
        <f>VLOOKUP(B9,表4!A:W,7,0)</f>
        <v>扩建</v>
      </c>
      <c r="O9" t="str">
        <f>VLOOKUP(B9,表4!A:W,5,0)</f>
        <v>在建</v>
      </c>
      <c r="P9" t="s">
        <v>40</v>
      </c>
    </row>
    <row r="10" spans="2:16">
      <c r="B10" t="s">
        <v>57</v>
      </c>
      <c r="C10" t="str">
        <f>VLOOKUP(B10,表5!A:S,3,0)</f>
        <v>韵达集团</v>
      </c>
      <c r="D10" t="s">
        <v>59</v>
      </c>
      <c r="E10" t="s">
        <v>60</v>
      </c>
      <c r="F10" t="str">
        <f t="shared" si="0"/>
        <v>2019-2023</v>
      </c>
      <c r="G10" s="11" t="s">
        <v>327</v>
      </c>
      <c r="H10" s="11" t="s">
        <v>335</v>
      </c>
      <c r="I10" s="11">
        <f>VLOOKUP(B10,表5!A:S,10,0)</f>
        <v>43800</v>
      </c>
      <c r="J10" s="11">
        <f>VLOOKUP(B10,表5!A:S,11,0)</f>
        <v>45261</v>
      </c>
      <c r="K10" s="12">
        <f>VLOOKUP(B10,表4!A:W,3,0)</f>
        <v>150000</v>
      </c>
      <c r="L10">
        <f>VLOOKUP(B10,表5!A:S,8,0)</f>
        <v>5000</v>
      </c>
      <c r="M10" t="s">
        <v>10</v>
      </c>
      <c r="N10" t="str">
        <f>VLOOKUP(B10,表4!A:W,7,0)</f>
        <v>新建</v>
      </c>
      <c r="O10" t="str">
        <f>VLOOKUP(B10,表4!A:W,5,0)</f>
        <v>未开工</v>
      </c>
      <c r="P10" t="s">
        <v>10</v>
      </c>
    </row>
    <row r="11" spans="2:16">
      <c r="B11" t="s">
        <v>62</v>
      </c>
      <c r="C11" t="str">
        <f>VLOOKUP(B11,表5!A:S,3,0)</f>
        <v>温州浙闽物流中心开发有限公司</v>
      </c>
      <c r="D11" t="s">
        <v>59</v>
      </c>
      <c r="E11" t="s">
        <v>336</v>
      </c>
      <c r="F11" t="str">
        <f t="shared" si="0"/>
        <v>2019-2022</v>
      </c>
      <c r="G11" s="11" t="s">
        <v>337</v>
      </c>
      <c r="H11" s="11" t="s">
        <v>338</v>
      </c>
      <c r="I11" s="11">
        <f>VLOOKUP(B11,表5!A:S,10,0)</f>
        <v>43525</v>
      </c>
      <c r="J11" s="11">
        <f>VLOOKUP(B11,表5!A:S,11,0)</f>
        <v>44593</v>
      </c>
      <c r="K11" s="12">
        <f>VLOOKUP(B11,表4!A:W,3,0)</f>
        <v>78880.65</v>
      </c>
      <c r="L11">
        <f>VLOOKUP(B11,表5!A:S,8,0)</f>
        <v>3600</v>
      </c>
      <c r="M11" t="s">
        <v>10</v>
      </c>
      <c r="N11" t="str">
        <f>VLOOKUP(B11,表4!A:W,7,0)</f>
        <v>新建</v>
      </c>
      <c r="O11" t="str">
        <f>VLOOKUP(B11,表4!A:W,5,0)</f>
        <v>未开工</v>
      </c>
      <c r="P11" t="s">
        <v>10</v>
      </c>
    </row>
    <row r="12" spans="2:16">
      <c r="B12" t="s">
        <v>97</v>
      </c>
      <c r="C12" t="str">
        <f>VLOOKUP(B12,表5!A:S,3,0)</f>
        <v>浙江绿地铂选电子商务有限公司</v>
      </c>
      <c r="D12" t="s">
        <v>99</v>
      </c>
      <c r="E12" t="s">
        <v>339</v>
      </c>
      <c r="F12" t="str">
        <f t="shared" si="0"/>
        <v>2018-2020</v>
      </c>
      <c r="G12" s="11" t="s">
        <v>340</v>
      </c>
      <c r="H12" s="11" t="s">
        <v>341</v>
      </c>
      <c r="I12" s="11">
        <f>VLOOKUP(B12,表5!A:S,10,0)</f>
        <v>43313</v>
      </c>
      <c r="J12" s="11">
        <f>VLOOKUP(B12,表5!A:S,11,0)</f>
        <v>44013</v>
      </c>
      <c r="K12" s="12">
        <f>VLOOKUP(B12,表4!A:W,3,0)</f>
        <v>73435.5</v>
      </c>
      <c r="L12">
        <f>VLOOKUP(B12,表5!A:S,8,0)</f>
        <v>73435.5</v>
      </c>
      <c r="M12" t="s">
        <v>10</v>
      </c>
      <c r="N12" t="str">
        <f>VLOOKUP(B12,表4!A:W,7,0)</f>
        <v>新建</v>
      </c>
      <c r="O12" t="str">
        <f>VLOOKUP(B12,表4!A:W,5,0)</f>
        <v>未开工</v>
      </c>
      <c r="P12" t="s">
        <v>10</v>
      </c>
    </row>
    <row r="13" spans="2:16">
      <c r="B13" t="s">
        <v>101</v>
      </c>
      <c r="C13" t="str">
        <f>VLOOKUP(B13,表5!A:S,3,0)</f>
        <v>万科物流地产有限公司</v>
      </c>
      <c r="D13" t="s">
        <v>99</v>
      </c>
      <c r="E13" t="s">
        <v>342</v>
      </c>
      <c r="F13" t="str">
        <f t="shared" si="0"/>
        <v>2017-2019</v>
      </c>
      <c r="G13" s="11" t="s">
        <v>343</v>
      </c>
      <c r="H13" s="11" t="s">
        <v>327</v>
      </c>
      <c r="I13" s="11">
        <f>VLOOKUP(B13,表5!A:S,10,0)</f>
        <v>43070</v>
      </c>
      <c r="J13" s="11">
        <f>VLOOKUP(B13,表5!A:S,11,0)</f>
        <v>43800</v>
      </c>
      <c r="K13" s="12">
        <f>VLOOKUP(B13,表4!A:W,3,0)</f>
        <v>39000</v>
      </c>
      <c r="L13">
        <f>VLOOKUP(B13,表5!A:S,8,0)</f>
        <v>10000</v>
      </c>
      <c r="M13" t="s">
        <v>26</v>
      </c>
      <c r="N13" t="str">
        <f>VLOOKUP(B13,表4!A:W,7,0)</f>
        <v>新建</v>
      </c>
      <c r="O13" t="str">
        <f>VLOOKUP(B13,表4!A:W,5,0)</f>
        <v>在建</v>
      </c>
      <c r="P13" t="s">
        <v>26</v>
      </c>
    </row>
    <row r="14" spans="2:16">
      <c r="B14" t="s">
        <v>104</v>
      </c>
      <c r="C14" t="str">
        <f>VLOOKUP(B14,表5!A:S,3,0)</f>
        <v>宝湾供应链管理（嘉兴）有限公司</v>
      </c>
      <c r="D14" t="s">
        <v>99</v>
      </c>
      <c r="E14" t="s">
        <v>344</v>
      </c>
      <c r="F14" t="str">
        <f t="shared" si="0"/>
        <v>2017-2020</v>
      </c>
      <c r="G14" s="11" t="s">
        <v>324</v>
      </c>
      <c r="H14" s="11" t="s">
        <v>325</v>
      </c>
      <c r="I14" s="11">
        <f>VLOOKUP(B14,表5!A:S,10,0)</f>
        <v>42736</v>
      </c>
      <c r="J14" s="11">
        <f>VLOOKUP(B14,表5!A:S,11,0)</f>
        <v>44166</v>
      </c>
      <c r="K14" s="12">
        <f>VLOOKUP(B14,表4!A:W,3,0)</f>
        <v>11356</v>
      </c>
      <c r="L14">
        <f>VLOOKUP(B14,表5!A:S,8,0)</f>
        <v>11000</v>
      </c>
      <c r="M14" t="s">
        <v>26</v>
      </c>
      <c r="N14" t="str">
        <f>VLOOKUP(B14,表4!A:W,7,0)</f>
        <v>新建</v>
      </c>
      <c r="O14" t="str">
        <f>VLOOKUP(B14,表4!A:W,5,0)</f>
        <v>在建</v>
      </c>
      <c r="P14" t="s">
        <v>26</v>
      </c>
    </row>
    <row r="15" spans="2:16">
      <c r="B15" t="s">
        <v>107</v>
      </c>
      <c r="C15" t="str">
        <f>VLOOKUP(B15,表5!A:S,3,0)</f>
        <v>圆通航空投资发展有限公司</v>
      </c>
      <c r="D15" t="s">
        <v>99</v>
      </c>
      <c r="E15" t="s">
        <v>345</v>
      </c>
      <c r="F15" t="str">
        <f t="shared" si="0"/>
        <v>2019-2021</v>
      </c>
      <c r="G15" s="11" t="s">
        <v>330</v>
      </c>
      <c r="H15" s="11" t="s">
        <v>346</v>
      </c>
      <c r="I15" s="11">
        <f>VLOOKUP(B15,表5!A:S,10,0)</f>
        <v>43497</v>
      </c>
      <c r="J15" s="11">
        <f>VLOOKUP(B15,表5!A:S,11,0)</f>
        <v>44378</v>
      </c>
      <c r="K15" s="12">
        <f>VLOOKUP(B15,表4!A:W,3,0)</f>
        <v>1220000</v>
      </c>
      <c r="L15">
        <f>VLOOKUP(B15,表5!A:S,8,0)</f>
        <v>2700</v>
      </c>
      <c r="M15" t="s">
        <v>10</v>
      </c>
      <c r="N15" t="str">
        <f>VLOOKUP(B15,表4!A:W,7,0)</f>
        <v>新建</v>
      </c>
      <c r="O15" t="str">
        <f>VLOOKUP(B15,表4!A:W,5,0)</f>
        <v>未开工</v>
      </c>
      <c r="P15" t="s">
        <v>10</v>
      </c>
    </row>
    <row r="16" spans="2:16">
      <c r="B16" t="s">
        <v>347</v>
      </c>
      <c r="C16" t="str">
        <f>VLOOKUP(B16,表5!A:S,3,0)</f>
        <v>嘉兴嘉浩冷链物流有限公司</v>
      </c>
      <c r="D16" t="s">
        <v>99</v>
      </c>
      <c r="E16" t="s">
        <v>348</v>
      </c>
      <c r="F16" t="str">
        <f t="shared" si="0"/>
        <v>2018-2023</v>
      </c>
      <c r="G16" s="11" t="s">
        <v>329</v>
      </c>
      <c r="H16" s="11" t="s">
        <v>335</v>
      </c>
      <c r="I16" s="11">
        <f>VLOOKUP(B16,表5!A:S,10,0)</f>
        <v>43101</v>
      </c>
      <c r="J16" s="11">
        <f>VLOOKUP(B16,表5!A:S,11,0)</f>
        <v>45261</v>
      </c>
      <c r="K16" s="12">
        <f>VLOOKUP(B16,表4!A:W,3,0)</f>
        <v>4071.36</v>
      </c>
      <c r="L16">
        <f>VLOOKUP(B16,表5!A:S,8,0)</f>
        <v>1508</v>
      </c>
      <c r="M16" t="s">
        <v>10</v>
      </c>
      <c r="N16" t="str">
        <f>VLOOKUP(B16,表4!A:W,7,0)</f>
        <v>新建</v>
      </c>
      <c r="O16" t="str">
        <f>VLOOKUP(B16,表4!A:W,5,0)</f>
        <v>未开工</v>
      </c>
      <c r="P16" t="s">
        <v>10</v>
      </c>
    </row>
    <row r="17" spans="2:16">
      <c r="B17" t="s">
        <v>110</v>
      </c>
      <c r="C17" t="str">
        <f>VLOOKUP(B17,表5!A:S,3,0)</f>
        <v>嘉兴丰预泰企业管理有限公司</v>
      </c>
      <c r="D17" t="s">
        <v>99</v>
      </c>
      <c r="E17" t="s">
        <v>349</v>
      </c>
      <c r="F17" t="str">
        <f t="shared" si="0"/>
        <v>2019-2021</v>
      </c>
      <c r="G17" s="11" t="s">
        <v>350</v>
      </c>
      <c r="H17" s="11" t="s">
        <v>346</v>
      </c>
      <c r="I17" s="11">
        <f>VLOOKUP(B17,表5!A:S,10,0)</f>
        <v>43647</v>
      </c>
      <c r="J17" s="11">
        <f>VLOOKUP(B17,表5!A:S,11,0)</f>
        <v>44378</v>
      </c>
      <c r="K17" s="12">
        <f>VLOOKUP(B17,表4!A:W,3,0)</f>
        <v>10000</v>
      </c>
      <c r="L17">
        <f>VLOOKUP(B17,表5!A:S,8,0)</f>
        <v>150</v>
      </c>
      <c r="M17" t="s">
        <v>10</v>
      </c>
      <c r="N17" t="str">
        <f>VLOOKUP(B17,表4!A:W,7,0)</f>
        <v>新建</v>
      </c>
      <c r="O17" t="str">
        <f>VLOOKUP(B17,表4!A:W,5,0)</f>
        <v>未开工</v>
      </c>
      <c r="P17" t="s">
        <v>10</v>
      </c>
    </row>
    <row r="18" spans="2:16">
      <c r="B18" t="s">
        <v>113</v>
      </c>
      <c r="C18" t="str">
        <f>VLOOKUP(B18,表5!A:S,3,0)</f>
        <v>嘉兴大恩供应链管理有限公司</v>
      </c>
      <c r="D18" t="s">
        <v>99</v>
      </c>
      <c r="E18" t="s">
        <v>351</v>
      </c>
      <c r="F18" s="4" t="str">
        <f t="shared" si="0"/>
        <v>2020-2019</v>
      </c>
      <c r="G18" s="11" t="s">
        <v>352</v>
      </c>
      <c r="H18" s="11" t="s">
        <v>327</v>
      </c>
      <c r="I18" s="11">
        <f>VLOOKUP(B18,表5!A:S,10,0)</f>
        <v>43983</v>
      </c>
      <c r="J18" s="11">
        <f>VLOOKUP(B18,表5!A:S,11,0)</f>
        <v>43800</v>
      </c>
      <c r="K18" s="12">
        <f>VLOOKUP(B18,表4!A:W,3,0)</f>
        <v>60000</v>
      </c>
      <c r="L18">
        <f>VLOOKUP(B18,表5!A:S,8,0)</f>
        <v>15000</v>
      </c>
      <c r="M18" s="4" t="s">
        <v>116</v>
      </c>
      <c r="N18" t="str">
        <f>VLOOKUP(B18,表4!A:W,7,0)</f>
        <v>新建</v>
      </c>
      <c r="O18" t="str">
        <f>VLOOKUP(B18,表4!A:W,5,0)</f>
        <v>在建</v>
      </c>
      <c r="P18" s="4" t="s">
        <v>116</v>
      </c>
    </row>
    <row r="19" spans="2:16">
      <c r="B19" t="s">
        <v>117</v>
      </c>
      <c r="C19" t="str">
        <f>VLOOKUP(B19,表5!A:S,3,0)</f>
        <v>浙江凯鸿物流股份有限公司</v>
      </c>
      <c r="D19" t="s">
        <v>99</v>
      </c>
      <c r="E19" t="s">
        <v>119</v>
      </c>
      <c r="F19" t="str">
        <f t="shared" si="0"/>
        <v>2018-2020</v>
      </c>
      <c r="G19" s="11" t="s">
        <v>334</v>
      </c>
      <c r="H19" s="11" t="s">
        <v>353</v>
      </c>
      <c r="I19" s="11">
        <f>VLOOKUP(B19,表5!A:S,10,0)</f>
        <v>43374</v>
      </c>
      <c r="J19" s="11">
        <f>VLOOKUP(B19,表5!A:S,11,0)</f>
        <v>44105</v>
      </c>
      <c r="K19" s="12">
        <f>VLOOKUP(B19,表4!A:W,3,0)</f>
        <v>25000</v>
      </c>
      <c r="L19">
        <f>VLOOKUP(B19,表5!A:S,8,0)</f>
        <v>8000</v>
      </c>
      <c r="M19" t="s">
        <v>26</v>
      </c>
      <c r="N19" t="str">
        <f>VLOOKUP(B19,表4!A:W,7,0)</f>
        <v>新建</v>
      </c>
      <c r="O19" t="str">
        <f>VLOOKUP(B19,表4!A:W,5,0)</f>
        <v>在建</v>
      </c>
      <c r="P19" t="s">
        <v>26</v>
      </c>
    </row>
    <row r="20" spans="2:16">
      <c r="B20" t="s">
        <v>120</v>
      </c>
      <c r="C20" t="str">
        <f>VLOOKUP(B20,表5!A:S,3,0)</f>
        <v>嘉善万纬供应链管理有限公司</v>
      </c>
      <c r="D20" t="s">
        <v>99</v>
      </c>
      <c r="E20" t="s">
        <v>122</v>
      </c>
      <c r="F20" t="str">
        <f t="shared" si="0"/>
        <v>2018-2020</v>
      </c>
      <c r="G20" s="11" t="s">
        <v>329</v>
      </c>
      <c r="H20" s="11" t="s">
        <v>325</v>
      </c>
      <c r="I20" s="11">
        <f>VLOOKUP(B20,表5!A:S,10,0)</f>
        <v>43101</v>
      </c>
      <c r="J20" s="11">
        <f>VLOOKUP(B20,表5!A:S,11,0)</f>
        <v>44166</v>
      </c>
      <c r="K20" s="12">
        <f>VLOOKUP(B20,表4!A:W,3,0)</f>
        <v>30500</v>
      </c>
      <c r="L20">
        <f>VLOOKUP(B20,表5!A:S,8,0)</f>
        <v>10000</v>
      </c>
      <c r="M20" t="s">
        <v>26</v>
      </c>
      <c r="N20" t="str">
        <f>VLOOKUP(B20,表4!A:W,7,0)</f>
        <v>新建</v>
      </c>
      <c r="O20" t="str">
        <f>VLOOKUP(B20,表4!A:W,5,0)</f>
        <v>在建</v>
      </c>
      <c r="P20" t="s">
        <v>26</v>
      </c>
    </row>
    <row r="21" spans="2:16">
      <c r="B21" t="s">
        <v>123</v>
      </c>
      <c r="C21" t="str">
        <f>VLOOKUP(B21,表5!A:S,3,0)</f>
        <v>浙江维龙供应链管理有限公司</v>
      </c>
      <c r="D21" t="s">
        <v>99</v>
      </c>
      <c r="E21" t="s">
        <v>354</v>
      </c>
      <c r="F21" t="str">
        <f t="shared" si="0"/>
        <v>2018-2020</v>
      </c>
      <c r="G21" s="11" t="s">
        <v>329</v>
      </c>
      <c r="H21" s="11" t="s">
        <v>325</v>
      </c>
      <c r="I21" s="11">
        <f>VLOOKUP(B21,表5!A:S,10,0)</f>
        <v>43101</v>
      </c>
      <c r="J21" s="11">
        <f>VLOOKUP(B21,表5!A:S,11,0)</f>
        <v>44166</v>
      </c>
      <c r="K21" s="12">
        <f>VLOOKUP(B21,表4!A:W,3,0)</f>
        <v>31500</v>
      </c>
      <c r="L21">
        <f>VLOOKUP(B21,表5!A:S,8,0)</f>
        <v>22000</v>
      </c>
      <c r="M21" t="s">
        <v>26</v>
      </c>
      <c r="N21" t="str">
        <f>VLOOKUP(B21,表4!A:W,7,0)</f>
        <v>新建</v>
      </c>
      <c r="O21" t="str">
        <f>VLOOKUP(B21,表4!A:W,5,0)</f>
        <v>在建</v>
      </c>
      <c r="P21" t="s">
        <v>26</v>
      </c>
    </row>
    <row r="22" spans="2:16">
      <c r="B22" t="s">
        <v>126</v>
      </c>
      <c r="C22" t="str">
        <f>VLOOKUP(B22,表5!A:S,3,0)</f>
        <v>平湖鸿盛供应链管理有限公司 </v>
      </c>
      <c r="D22" t="s">
        <v>99</v>
      </c>
      <c r="E22" t="s">
        <v>355</v>
      </c>
      <c r="F22" t="str">
        <f t="shared" si="0"/>
        <v>2018-2020</v>
      </c>
      <c r="G22" s="11" t="s">
        <v>329</v>
      </c>
      <c r="H22" s="11" t="s">
        <v>325</v>
      </c>
      <c r="I22" s="11">
        <f>VLOOKUP(B22,表5!A:S,10,0)</f>
        <v>43101</v>
      </c>
      <c r="J22" s="11">
        <f>VLOOKUP(B22,表5!A:S,11,0)</f>
        <v>44166</v>
      </c>
      <c r="K22" s="12">
        <f>VLOOKUP(B22,表4!A:W,3,0)</f>
        <v>34335</v>
      </c>
      <c r="L22">
        <f>VLOOKUP(B22,表5!A:S,8,0)</f>
        <v>10000</v>
      </c>
      <c r="M22" t="s">
        <v>26</v>
      </c>
      <c r="N22" t="str">
        <f>VLOOKUP(B22,表4!A:W,7,0)</f>
        <v>新建</v>
      </c>
      <c r="O22" t="str">
        <f>VLOOKUP(B22,表4!A:W,5,0)</f>
        <v>在建</v>
      </c>
      <c r="P22" t="s">
        <v>26</v>
      </c>
    </row>
    <row r="23" spans="2:16">
      <c r="B23" t="s">
        <v>129</v>
      </c>
      <c r="C23" t="str">
        <f>VLOOKUP(B23,表5!A:S,3,0)</f>
        <v>浙江独山港海陆国际物流有限公司</v>
      </c>
      <c r="D23" t="s">
        <v>99</v>
      </c>
      <c r="E23" t="s">
        <v>356</v>
      </c>
      <c r="F23" t="str">
        <f t="shared" si="0"/>
        <v>2018-2020</v>
      </c>
      <c r="G23" s="11" t="s">
        <v>329</v>
      </c>
      <c r="H23" s="11" t="s">
        <v>325</v>
      </c>
      <c r="I23" s="11">
        <f>VLOOKUP(B23,表5!A:S,10,0)</f>
        <v>43101</v>
      </c>
      <c r="J23" s="11">
        <f>VLOOKUP(B23,表5!A:S,11,0)</f>
        <v>44166</v>
      </c>
      <c r="K23" s="12">
        <f>VLOOKUP(B23,表4!A:W,3,0)</f>
        <v>65992.8</v>
      </c>
      <c r="L23">
        <f>VLOOKUP(B23,表5!A:S,8,0)</f>
        <v>30000</v>
      </c>
      <c r="M23" t="s">
        <v>10</v>
      </c>
      <c r="N23" t="str">
        <f>VLOOKUP(B23,表4!A:W,7,0)</f>
        <v>新建</v>
      </c>
      <c r="O23" t="str">
        <f>VLOOKUP(B23,表4!A:W,5,0)</f>
        <v>未开工</v>
      </c>
      <c r="P23" t="s">
        <v>10</v>
      </c>
    </row>
    <row r="24" spans="2:16">
      <c r="B24" t="s">
        <v>132</v>
      </c>
      <c r="C24" t="str">
        <f>VLOOKUP(B24,表5!A:S,3,0)</f>
        <v>嘉兴康景仓储服务有限公司</v>
      </c>
      <c r="D24" t="s">
        <v>99</v>
      </c>
      <c r="E24" t="s">
        <v>134</v>
      </c>
      <c r="F24" t="str">
        <f t="shared" si="0"/>
        <v>2018-2019</v>
      </c>
      <c r="G24" s="11" t="s">
        <v>329</v>
      </c>
      <c r="H24" s="11" t="s">
        <v>327</v>
      </c>
      <c r="I24" s="11">
        <f>VLOOKUP(B24,表5!A:S,10,0)</f>
        <v>43101</v>
      </c>
      <c r="J24" s="11">
        <f>VLOOKUP(B24,表5!A:S,11,0)</f>
        <v>43800</v>
      </c>
      <c r="K24" s="12">
        <f>VLOOKUP(B24,表4!A:W,3,0)</f>
        <v>10000</v>
      </c>
      <c r="L24">
        <f>VLOOKUP(B24,表5!A:S,8,0)</f>
        <v>10000</v>
      </c>
      <c r="M24" t="s">
        <v>26</v>
      </c>
      <c r="N24" t="str">
        <f>VLOOKUP(B24,表4!A:W,7,0)</f>
        <v>新建</v>
      </c>
      <c r="O24" t="str">
        <f>VLOOKUP(B24,表4!A:W,5,0)</f>
        <v>在建</v>
      </c>
      <c r="P24" t="s">
        <v>26</v>
      </c>
    </row>
    <row r="25" spans="2:16">
      <c r="B25" t="s">
        <v>135</v>
      </c>
      <c r="C25" t="str">
        <f>VLOOKUP(B25,表5!A:S,3,0)</f>
        <v>浙江绿地铂选电子商务有限公司</v>
      </c>
      <c r="D25" t="s">
        <v>99</v>
      </c>
      <c r="E25" t="s">
        <v>357</v>
      </c>
      <c r="F25" t="str">
        <f t="shared" si="0"/>
        <v>2018-2019</v>
      </c>
      <c r="G25" s="11" t="s">
        <v>329</v>
      </c>
      <c r="H25" s="11" t="s">
        <v>327</v>
      </c>
      <c r="I25" s="11">
        <f>VLOOKUP(B25,表5!A:S,10,0)</f>
        <v>43101</v>
      </c>
      <c r="J25" s="11">
        <f>VLOOKUP(B25,表5!A:S,11,0)</f>
        <v>43800</v>
      </c>
      <c r="K25" s="12">
        <f>VLOOKUP(B25,表4!A:W,3,0)</f>
        <v>20000</v>
      </c>
      <c r="L25">
        <f>VLOOKUP(B25,表5!A:S,8,0)</f>
        <v>21800</v>
      </c>
      <c r="M25" t="s">
        <v>26</v>
      </c>
      <c r="N25" t="str">
        <f>VLOOKUP(B25,表4!A:W,7,0)</f>
        <v>新建</v>
      </c>
      <c r="O25" t="str">
        <f>VLOOKUP(B25,表4!A:W,5,0)</f>
        <v>在建</v>
      </c>
      <c r="P25" t="s">
        <v>26</v>
      </c>
    </row>
    <row r="26" spans="2:16">
      <c r="B26" t="s">
        <v>137</v>
      </c>
      <c r="C26" t="str">
        <f>VLOOKUP(B26,表5!A:S,3,0)</f>
        <v>嘉兴悦浦仓储有限公司</v>
      </c>
      <c r="D26" t="s">
        <v>99</v>
      </c>
      <c r="E26" t="s">
        <v>358</v>
      </c>
      <c r="F26" s="4" t="str">
        <f t="shared" si="0"/>
        <v>2019-2020</v>
      </c>
      <c r="G26" s="11" t="s">
        <v>327</v>
      </c>
      <c r="H26" s="11" t="s">
        <v>325</v>
      </c>
      <c r="I26" s="11">
        <f>VLOOKUP(B26,表5!A:S,10,0)</f>
        <v>43800</v>
      </c>
      <c r="J26" s="11">
        <f>VLOOKUP(B26,表5!A:S,11,0)</f>
        <v>44166</v>
      </c>
      <c r="K26" s="12">
        <f>VLOOKUP(B26,表4!A:W,3,0)</f>
        <v>75000</v>
      </c>
      <c r="L26">
        <f>VLOOKUP(B26,表5!A:S,8,0)</f>
        <v>30000</v>
      </c>
      <c r="M26" s="4" t="s">
        <v>116</v>
      </c>
      <c r="N26" t="str">
        <f>VLOOKUP(B26,表4!A:W,7,0)</f>
        <v>新建</v>
      </c>
      <c r="O26" t="str">
        <f>VLOOKUP(B26,表4!A:W,5,0)</f>
        <v>在建</v>
      </c>
      <c r="P26" s="4" t="s">
        <v>116</v>
      </c>
    </row>
    <row r="27" spans="2:16">
      <c r="B27" t="s">
        <v>65</v>
      </c>
      <c r="C27" t="str">
        <f>VLOOKUP(B27,表5!A:S,3,0)</f>
        <v>湖州维龙仓储服务有限公司</v>
      </c>
      <c r="D27" t="s">
        <v>67</v>
      </c>
      <c r="E27" t="s">
        <v>68</v>
      </c>
      <c r="F27" t="str">
        <f t="shared" si="0"/>
        <v>2019-2020</v>
      </c>
      <c r="G27" s="11" t="s">
        <v>359</v>
      </c>
      <c r="H27" s="11" t="s">
        <v>360</v>
      </c>
      <c r="I27" s="11">
        <f>VLOOKUP(B27,表5!A:S,10,0)</f>
        <v>43586</v>
      </c>
      <c r="J27" s="11">
        <f>VLOOKUP(B27,表5!A:S,11,0)</f>
        <v>43952</v>
      </c>
      <c r="K27" s="12">
        <f>VLOOKUP(B27,表4!A:W,3,0)</f>
        <v>20000</v>
      </c>
      <c r="L27">
        <f>VLOOKUP(B27,表5!A:S,8,0)</f>
        <v>13600</v>
      </c>
      <c r="M27" t="s">
        <v>10</v>
      </c>
      <c r="N27" t="str">
        <f>VLOOKUP(B27,表4!A:W,7,0)</f>
        <v>新建</v>
      </c>
      <c r="O27" t="str">
        <f>VLOOKUP(B27,表4!A:W,5,0)</f>
        <v>未开工</v>
      </c>
      <c r="P27" t="s">
        <v>10</v>
      </c>
    </row>
    <row r="28" spans="2:16">
      <c r="B28" t="s">
        <v>70</v>
      </c>
      <c r="C28" t="str">
        <f>VLOOKUP(B28,表5!A:S,3,0)</f>
        <v>安博（湖州练市）仓储有限公司</v>
      </c>
      <c r="D28" t="s">
        <v>67</v>
      </c>
      <c r="E28" t="s">
        <v>72</v>
      </c>
      <c r="F28" t="str">
        <f t="shared" si="0"/>
        <v>2019-2021</v>
      </c>
      <c r="G28" s="11" t="s">
        <v>350</v>
      </c>
      <c r="H28" s="11" t="s">
        <v>361</v>
      </c>
      <c r="I28" s="11">
        <f>VLOOKUP(B28,表5!A:S,10,0)</f>
        <v>43647</v>
      </c>
      <c r="J28" s="11">
        <f>VLOOKUP(B28,表5!A:S,11,0)</f>
        <v>44287</v>
      </c>
      <c r="K28" s="12">
        <f>VLOOKUP(B28,表4!A:W,3,0)</f>
        <v>4200</v>
      </c>
      <c r="L28">
        <f>VLOOKUP(B28,表5!A:S,8,0)</f>
        <v>1470</v>
      </c>
      <c r="M28" t="s">
        <v>10</v>
      </c>
      <c r="N28" t="str">
        <f>VLOOKUP(B28,表4!A:W,7,0)</f>
        <v>新建</v>
      </c>
      <c r="O28" t="str">
        <f>VLOOKUP(B28,表4!A:W,5,0)</f>
        <v>未开工</v>
      </c>
      <c r="P28" t="s">
        <v>10</v>
      </c>
    </row>
    <row r="29" spans="2:16">
      <c r="B29" t="s">
        <v>73</v>
      </c>
      <c r="C29" t="str">
        <f>VLOOKUP(B29,表5!A:S,3,0)</f>
        <v>浙江欧诗漫生物股份有限公司</v>
      </c>
      <c r="D29" t="s">
        <v>67</v>
      </c>
      <c r="E29" t="s">
        <v>362</v>
      </c>
      <c r="F29" t="str">
        <f t="shared" si="0"/>
        <v>2017-2019</v>
      </c>
      <c r="G29" s="11" t="s">
        <v>324</v>
      </c>
      <c r="H29" s="11" t="s">
        <v>327</v>
      </c>
      <c r="I29" s="11">
        <f>VLOOKUP(B29,表5!A:S,10,0)</f>
        <v>42736</v>
      </c>
      <c r="J29" s="11">
        <f>VLOOKUP(B29,表5!A:S,11,0)</f>
        <v>43800</v>
      </c>
      <c r="K29" s="12">
        <f>VLOOKUP(B29,表4!A:W,3,0)</f>
        <v>51400</v>
      </c>
      <c r="L29">
        <f>VLOOKUP(B29,表5!A:S,8,0)</f>
        <v>5000</v>
      </c>
      <c r="M29" t="s">
        <v>26</v>
      </c>
      <c r="N29" t="str">
        <f>VLOOKUP(B29,表4!A:W,7,0)</f>
        <v>新建</v>
      </c>
      <c r="O29" t="str">
        <f>VLOOKUP(B29,表4!A:W,5,0)</f>
        <v>在建</v>
      </c>
      <c r="P29" t="s">
        <v>26</v>
      </c>
    </row>
    <row r="30" spans="2:16">
      <c r="B30" t="s">
        <v>77</v>
      </c>
      <c r="C30" t="str">
        <f>VLOOKUP(B30,表5!A:S,3,0)</f>
        <v>德清乐创数码科技有限公司</v>
      </c>
      <c r="D30" t="s">
        <v>67</v>
      </c>
      <c r="E30" t="s">
        <v>363</v>
      </c>
      <c r="F30" t="str">
        <f t="shared" si="0"/>
        <v>2017-2019</v>
      </c>
      <c r="G30" s="11" t="s">
        <v>324</v>
      </c>
      <c r="H30" s="11" t="s">
        <v>327</v>
      </c>
      <c r="I30" s="11">
        <f>VLOOKUP(B30,表5!A:S,10,0)</f>
        <v>42736</v>
      </c>
      <c r="J30" s="11">
        <f>VLOOKUP(B30,表5!A:S,11,0)</f>
        <v>43800</v>
      </c>
      <c r="K30" s="12">
        <f>VLOOKUP(B30,表4!A:W,3,0)</f>
        <v>53000</v>
      </c>
      <c r="L30">
        <f>VLOOKUP(B30,表5!A:S,8,0)</f>
        <v>10000</v>
      </c>
      <c r="M30" t="s">
        <v>26</v>
      </c>
      <c r="N30" t="str">
        <f>VLOOKUP(B30,表4!A:W,7,0)</f>
        <v>新建</v>
      </c>
      <c r="O30" t="str">
        <f>VLOOKUP(B30,表4!A:W,5,0)</f>
        <v>在建</v>
      </c>
      <c r="P30" t="s">
        <v>26</v>
      </c>
    </row>
    <row r="31" spans="2:16">
      <c r="B31" t="s">
        <v>80</v>
      </c>
      <c r="C31" t="str">
        <f>VLOOKUP(B31,表5!A:S,3,0)</f>
        <v>浙江德清升华临杭物流有限公司</v>
      </c>
      <c r="D31" t="s">
        <v>67</v>
      </c>
      <c r="E31" t="s">
        <v>364</v>
      </c>
      <c r="F31" t="str">
        <f t="shared" si="0"/>
        <v>2019-2019</v>
      </c>
      <c r="G31" s="11" t="s">
        <v>326</v>
      </c>
      <c r="H31" s="11" t="s">
        <v>327</v>
      </c>
      <c r="I31" s="11">
        <f>VLOOKUP(B31,表5!A:S,10,0)</f>
        <v>43617</v>
      </c>
      <c r="J31" s="11">
        <f>VLOOKUP(B31,表5!A:S,11,0)</f>
        <v>43800</v>
      </c>
      <c r="K31" s="12">
        <f>VLOOKUP(B31,表4!A:W,3,0)</f>
        <v>31200</v>
      </c>
      <c r="L31">
        <f>VLOOKUP(B31,表5!A:S,8,0)</f>
        <v>10000</v>
      </c>
      <c r="M31" t="s">
        <v>26</v>
      </c>
      <c r="N31" t="str">
        <f>VLOOKUP(B31,表4!A:W,7,0)</f>
        <v>新建</v>
      </c>
      <c r="O31" t="str">
        <f>VLOOKUP(B31,表4!A:W,5,0)</f>
        <v>在建</v>
      </c>
      <c r="P31" t="s">
        <v>26</v>
      </c>
    </row>
    <row r="32" spans="2:16">
      <c r="B32" t="s">
        <v>84</v>
      </c>
      <c r="C32" t="str">
        <f>VLOOKUP(B32,表5!A:S,3,0)</f>
        <v>湖州东能仓储有限公司</v>
      </c>
      <c r="D32" t="s">
        <v>67</v>
      </c>
      <c r="E32" t="s">
        <v>365</v>
      </c>
      <c r="F32" t="str">
        <f t="shared" si="0"/>
        <v>2018-2020</v>
      </c>
      <c r="G32" s="11" t="s">
        <v>366</v>
      </c>
      <c r="H32" s="11" t="s">
        <v>367</v>
      </c>
      <c r="I32" s="11">
        <f>VLOOKUP(B32,表5!A:S,10,0)</f>
        <v>43344</v>
      </c>
      <c r="J32" s="11">
        <f>VLOOKUP(B32,表5!A:S,11,0)</f>
        <v>44075</v>
      </c>
      <c r="K32" s="12">
        <f>VLOOKUP(B32,表4!A:W,3,0)</f>
        <v>15000</v>
      </c>
      <c r="L32">
        <f>VLOOKUP(B32,表5!A:S,8,0)</f>
        <v>15000</v>
      </c>
      <c r="M32" t="s">
        <v>10</v>
      </c>
      <c r="N32" t="str">
        <f>VLOOKUP(B32,表4!A:W,7,0)</f>
        <v>新建</v>
      </c>
      <c r="O32" t="str">
        <f>VLOOKUP(B32,表4!A:W,5,0)</f>
        <v>未开工</v>
      </c>
      <c r="P32" t="s">
        <v>10</v>
      </c>
    </row>
    <row r="33" spans="2:16">
      <c r="B33" t="s">
        <v>87</v>
      </c>
      <c r="C33" t="str">
        <f>VLOOKUP(B33,表5!A:S,3,0)</f>
        <v>浙江海港长兴港务有限公司</v>
      </c>
      <c r="D33" t="s">
        <v>67</v>
      </c>
      <c r="E33" t="s">
        <v>368</v>
      </c>
      <c r="F33" t="str">
        <f t="shared" si="0"/>
        <v>2019-2021</v>
      </c>
      <c r="G33" s="11" t="s">
        <v>326</v>
      </c>
      <c r="H33" s="11" t="s">
        <v>332</v>
      </c>
      <c r="I33" s="11">
        <f>VLOOKUP(B33,表5!A:S,10,0)</f>
        <v>43617</v>
      </c>
      <c r="J33" s="11">
        <f>VLOOKUP(B33,表5!A:S,11,0)</f>
        <v>44531</v>
      </c>
      <c r="K33" s="12">
        <f>VLOOKUP(B33,表4!A:W,3,0)</f>
        <v>62319</v>
      </c>
      <c r="L33">
        <f>VLOOKUP(B33,表5!A:S,8,0)</f>
        <v>24000</v>
      </c>
      <c r="M33" t="s">
        <v>26</v>
      </c>
      <c r="N33" t="str">
        <f>VLOOKUP(B33,表4!A:W,7,0)</f>
        <v>新建</v>
      </c>
      <c r="O33" t="str">
        <f>VLOOKUP(B33,表4!A:W,5,0)</f>
        <v>在建</v>
      </c>
      <c r="P33" t="s">
        <v>26</v>
      </c>
    </row>
    <row r="34" spans="2:16">
      <c r="B34" t="s">
        <v>90</v>
      </c>
      <c r="C34" t="str">
        <f>VLOOKUP(B34,表5!A:S,3,0)</f>
        <v>浙江浙能物流有限公司</v>
      </c>
      <c r="D34" t="s">
        <v>67</v>
      </c>
      <c r="E34" t="s">
        <v>369</v>
      </c>
      <c r="F34" t="str">
        <f t="shared" si="0"/>
        <v>2018-2019</v>
      </c>
      <c r="G34" s="11" t="s">
        <v>370</v>
      </c>
      <c r="H34" s="11" t="s">
        <v>337</v>
      </c>
      <c r="I34" s="11">
        <f>VLOOKUP(B34,表5!A:S,10,0)</f>
        <v>43160</v>
      </c>
      <c r="J34" s="11">
        <f>VLOOKUP(B34,表5!A:S,11,0)</f>
        <v>43525</v>
      </c>
      <c r="K34" s="12">
        <f>VLOOKUP(B34,表4!A:W,3,0)</f>
        <v>31336</v>
      </c>
      <c r="L34">
        <f>VLOOKUP(B34,表5!A:S,8,0)</f>
        <v>10000</v>
      </c>
      <c r="M34" t="s">
        <v>26</v>
      </c>
      <c r="N34" t="str">
        <f>VLOOKUP(B34,表4!A:W,7,0)</f>
        <v>新建</v>
      </c>
      <c r="O34" t="str">
        <f>VLOOKUP(B34,表4!A:W,5,0)</f>
        <v>在建</v>
      </c>
      <c r="P34" t="s">
        <v>26</v>
      </c>
    </row>
    <row r="35" spans="2:16">
      <c r="B35" t="s">
        <v>371</v>
      </c>
      <c r="C35" t="str">
        <f>VLOOKUP(B35,表5!A:S,3,0)</f>
        <v>湖州市浙江元龙控股有限公司</v>
      </c>
      <c r="D35" t="s">
        <v>67</v>
      </c>
      <c r="E35" t="s">
        <v>96</v>
      </c>
      <c r="F35" t="str">
        <f t="shared" si="0"/>
        <v>2015-2018</v>
      </c>
      <c r="G35" s="11" t="s">
        <v>372</v>
      </c>
      <c r="H35" s="11" t="s">
        <v>373</v>
      </c>
      <c r="I35" s="11">
        <f>VLOOKUP(B35,表5!A:S,10,0)</f>
        <v>42339</v>
      </c>
      <c r="J35" s="11">
        <f>VLOOKUP(B35,表5!A:S,11,0)</f>
        <v>43435</v>
      </c>
      <c r="K35" s="12">
        <f>VLOOKUP(B35,表4!A:W,3,0)</f>
        <v>95000</v>
      </c>
      <c r="L35">
        <f>VLOOKUP(B35,表5!A:S,8,0)</f>
        <v>10000</v>
      </c>
      <c r="M35" t="s">
        <v>26</v>
      </c>
      <c r="N35" t="str">
        <f>VLOOKUP(B35,表4!A:W,7,0)</f>
        <v>新建</v>
      </c>
      <c r="O35" t="str">
        <f>VLOOKUP(B35,表4!A:W,5,0)</f>
        <v>在建</v>
      </c>
      <c r="P35" t="s">
        <v>26</v>
      </c>
    </row>
    <row r="36" spans="2:16">
      <c r="B36" t="s">
        <v>140</v>
      </c>
      <c r="C36" t="str">
        <f>VLOOKUP(B36,表5!A:S,3,0)</f>
        <v>浙江超驰物流有限公司</v>
      </c>
      <c r="D36" t="s">
        <v>142</v>
      </c>
      <c r="E36" t="s">
        <v>374</v>
      </c>
      <c r="F36" t="str">
        <f t="shared" si="0"/>
        <v>2018-2020</v>
      </c>
      <c r="G36" s="11" t="s">
        <v>329</v>
      </c>
      <c r="H36" s="11" t="s">
        <v>325</v>
      </c>
      <c r="I36" s="11">
        <f>VLOOKUP(B36,表5!A:S,10,0)</f>
        <v>43101</v>
      </c>
      <c r="J36" s="11">
        <f>VLOOKUP(B36,表5!A:S,11,0)</f>
        <v>44166</v>
      </c>
      <c r="K36" s="12">
        <f>VLOOKUP(B36,表4!A:W,3,0)</f>
        <v>55560</v>
      </c>
      <c r="L36">
        <f>VLOOKUP(B36,表5!A:S,8,0)</f>
        <v>24000</v>
      </c>
      <c r="M36" t="s">
        <v>26</v>
      </c>
      <c r="N36" t="str">
        <f>VLOOKUP(B36,表4!A:W,7,0)</f>
        <v>新建</v>
      </c>
      <c r="O36" t="str">
        <f>VLOOKUP(B36,表4!A:W,5,0)</f>
        <v>在建</v>
      </c>
      <c r="P36" t="s">
        <v>26</v>
      </c>
    </row>
    <row r="37" spans="2:16">
      <c r="B37" t="s">
        <v>144</v>
      </c>
      <c r="C37" t="str">
        <f>VLOOKUP(B37,表5!A:S,3,0)</f>
        <v>诸暨市万斌供应链有限责任公司</v>
      </c>
      <c r="D37" t="s">
        <v>142</v>
      </c>
      <c r="E37" t="s">
        <v>146</v>
      </c>
      <c r="F37" t="str">
        <f t="shared" si="0"/>
        <v>2019-2021</v>
      </c>
      <c r="G37" s="11" t="s">
        <v>337</v>
      </c>
      <c r="H37" s="11" t="s">
        <v>375</v>
      </c>
      <c r="I37" s="11">
        <f>VLOOKUP(B37,表5!A:S,10,0)</f>
        <v>43525</v>
      </c>
      <c r="J37" s="11">
        <f>VLOOKUP(B37,表5!A:S,11,0)</f>
        <v>44256</v>
      </c>
      <c r="K37" s="12">
        <f>VLOOKUP(B37,表4!A:W,3,0)</f>
        <v>101000</v>
      </c>
      <c r="L37">
        <f>VLOOKUP(B37,表5!A:S,8,0)</f>
        <v>58000</v>
      </c>
      <c r="M37" t="s">
        <v>10</v>
      </c>
      <c r="N37" t="str">
        <f>VLOOKUP(B37,表4!A:W,7,0)</f>
        <v>新建</v>
      </c>
      <c r="O37" t="str">
        <f>VLOOKUP(B37,表4!A:W,5,0)</f>
        <v>未开工</v>
      </c>
      <c r="P37" t="s">
        <v>10</v>
      </c>
    </row>
    <row r="38" spans="2:16">
      <c r="B38" t="s">
        <v>147</v>
      </c>
      <c r="C38" t="str">
        <f>VLOOKUP(B38,表5!A:S,3,0)</f>
        <v>浙江英特物联网有限公司</v>
      </c>
      <c r="D38" t="s">
        <v>142</v>
      </c>
      <c r="E38" t="s">
        <v>376</v>
      </c>
      <c r="F38" t="str">
        <f t="shared" si="0"/>
        <v>2017-2020</v>
      </c>
      <c r="G38" s="11" t="s">
        <v>324</v>
      </c>
      <c r="H38" s="11" t="s">
        <v>325</v>
      </c>
      <c r="I38" s="11">
        <f>VLOOKUP(B38,表5!A:S,10,0)</f>
        <v>42736</v>
      </c>
      <c r="J38" s="11">
        <f>VLOOKUP(B38,表5!A:S,11,0)</f>
        <v>44166</v>
      </c>
      <c r="K38" s="12">
        <f>VLOOKUP(B38,表4!A:W,3,0)</f>
        <v>30800</v>
      </c>
      <c r="L38">
        <f>VLOOKUP(B38,表5!A:S,8,0)</f>
        <v>12000</v>
      </c>
      <c r="M38" t="s">
        <v>26</v>
      </c>
      <c r="N38" t="str">
        <f>VLOOKUP(B38,表4!A:W,7,0)</f>
        <v>新建</v>
      </c>
      <c r="O38" t="str">
        <f>VLOOKUP(B38,表4!A:W,5,0)</f>
        <v>在建</v>
      </c>
      <c r="P38" t="s">
        <v>26</v>
      </c>
    </row>
    <row r="39" spans="2:16">
      <c r="B39" t="s">
        <v>150</v>
      </c>
      <c r="C39" t="str">
        <f>VLOOKUP(B39,表5!A:S,3,0)</f>
        <v>格悦供应链管理（绍兴）有限公司</v>
      </c>
      <c r="D39" t="s">
        <v>142</v>
      </c>
      <c r="E39" t="s">
        <v>377</v>
      </c>
      <c r="F39" t="str">
        <f t="shared" si="0"/>
        <v>2019-2022</v>
      </c>
      <c r="G39" s="11" t="s">
        <v>378</v>
      </c>
      <c r="H39" s="11" t="s">
        <v>379</v>
      </c>
      <c r="I39" s="11">
        <f>VLOOKUP(B39,表5!A:S,10,0)</f>
        <v>43709</v>
      </c>
      <c r="J39" s="11">
        <f>VLOOKUP(B39,表5!A:S,11,0)</f>
        <v>44896</v>
      </c>
      <c r="K39" s="12">
        <f>VLOOKUP(B39,表4!A:W,3,0)</f>
        <v>30000</v>
      </c>
      <c r="L39">
        <f>VLOOKUP(B39,表5!A:S,8,0)</f>
        <v>3000</v>
      </c>
      <c r="M39" t="s">
        <v>10</v>
      </c>
      <c r="N39" t="str">
        <f>VLOOKUP(B39,表4!A:W,7,0)</f>
        <v>新建</v>
      </c>
      <c r="O39" t="str">
        <f>VLOOKUP(B39,表4!A:W,5,0)</f>
        <v>未开工</v>
      </c>
      <c r="P39" t="s">
        <v>10</v>
      </c>
    </row>
    <row r="40" spans="2:16">
      <c r="B40" t="s">
        <v>165</v>
      </c>
      <c r="C40" t="str">
        <f>VLOOKUP(B40,表5!A:S,3,0)</f>
        <v>金华市浙中公铁联运港有限公司</v>
      </c>
      <c r="D40" t="s">
        <v>167</v>
      </c>
      <c r="E40" t="s">
        <v>168</v>
      </c>
      <c r="F40" t="str">
        <f t="shared" si="0"/>
        <v>2019-2021</v>
      </c>
      <c r="G40" s="11" t="s">
        <v>327</v>
      </c>
      <c r="H40" s="11" t="s">
        <v>332</v>
      </c>
      <c r="I40" s="11">
        <f>VLOOKUP(B40,表5!A:S,10,0)</f>
        <v>43800</v>
      </c>
      <c r="J40" s="11">
        <f>VLOOKUP(B40,表5!A:S,11,0)</f>
        <v>44531</v>
      </c>
      <c r="K40" s="12">
        <f>VLOOKUP(B40,表4!A:W,3,0)</f>
        <v>48000</v>
      </c>
      <c r="L40">
        <f>VLOOKUP(B40,表5!A:S,8,0)</f>
        <v>48000</v>
      </c>
      <c r="M40" t="s">
        <v>10</v>
      </c>
      <c r="N40" t="str">
        <f>VLOOKUP(B40,表4!A:W,7,0)</f>
        <v>新建</v>
      </c>
      <c r="O40" t="str">
        <f>VLOOKUP(B40,表4!A:W,5,0)</f>
        <v>未开工</v>
      </c>
      <c r="P40" t="s">
        <v>10</v>
      </c>
    </row>
    <row r="41" spans="2:16">
      <c r="B41" t="s">
        <v>169</v>
      </c>
      <c r="C41" t="str">
        <f>VLOOKUP(B41,表5!A:S,3,0)</f>
        <v>金华市金义综合保税区建设发展有限公司</v>
      </c>
      <c r="D41" t="s">
        <v>167</v>
      </c>
      <c r="E41" t="s">
        <v>171</v>
      </c>
      <c r="F41" t="str">
        <f t="shared" si="0"/>
        <v>2015-2017</v>
      </c>
      <c r="G41" s="11" t="s">
        <v>380</v>
      </c>
      <c r="H41" s="11" t="s">
        <v>343</v>
      </c>
      <c r="I41" s="11">
        <f>VLOOKUP(B41,表5!A:S,10,0)</f>
        <v>42005</v>
      </c>
      <c r="J41" s="11">
        <f>VLOOKUP(B41,表5!A:S,11,0)</f>
        <v>43070</v>
      </c>
      <c r="K41" s="12">
        <f>VLOOKUP(B41,表4!A:W,3,0)</f>
        <v>263483</v>
      </c>
      <c r="L41">
        <f>VLOOKUP(B41,表5!A:S,8,0)</f>
        <v>35000</v>
      </c>
      <c r="M41" t="s">
        <v>10</v>
      </c>
      <c r="N41" t="str">
        <f>VLOOKUP(B41,表4!A:W,7,0)</f>
        <v>新建</v>
      </c>
      <c r="O41" t="str">
        <f>VLOOKUP(B41,表4!A:W,5,0)</f>
        <v>未开工</v>
      </c>
      <c r="P41" t="s">
        <v>10</v>
      </c>
    </row>
    <row r="42" spans="2:16">
      <c r="B42" t="s">
        <v>173</v>
      </c>
      <c r="C42" t="str">
        <f>VLOOKUP(B42,表5!A:S,3,0)</f>
        <v>华东金华农产品物流中心有限公司</v>
      </c>
      <c r="D42" t="s">
        <v>167</v>
      </c>
      <c r="E42" t="s">
        <v>381</v>
      </c>
      <c r="F42" t="str">
        <f t="shared" si="0"/>
        <v>2019-2019</v>
      </c>
      <c r="G42" s="11" t="s">
        <v>382</v>
      </c>
      <c r="H42" s="11" t="s">
        <v>330</v>
      </c>
      <c r="I42" s="11">
        <f>VLOOKUP(B42,表5!A:S,10,0)</f>
        <v>43466</v>
      </c>
      <c r="J42" s="11">
        <f>VLOOKUP(B42,表5!A:S,11,0)</f>
        <v>43497</v>
      </c>
      <c r="K42" s="12">
        <f>VLOOKUP(B42,表4!A:W,3,0)</f>
        <v>202176</v>
      </c>
      <c r="L42">
        <f>VLOOKUP(B42,表5!A:S,8,0)</f>
        <v>202176</v>
      </c>
      <c r="M42" t="s">
        <v>26</v>
      </c>
      <c r="N42" t="str">
        <f>VLOOKUP(B42,表4!A:W,7,0)</f>
        <v>新建</v>
      </c>
      <c r="O42" t="str">
        <f>VLOOKUP(B42,表4!A:W,5,0)</f>
        <v>在建</v>
      </c>
      <c r="P42" t="s">
        <v>26</v>
      </c>
    </row>
    <row r="43" spans="2:16">
      <c r="B43" t="s">
        <v>176</v>
      </c>
      <c r="C43" t="str">
        <f>VLOOKUP(B43,表5!A:S,3,0)</f>
        <v>金华传化公路港物流有限公司</v>
      </c>
      <c r="D43" t="s">
        <v>167</v>
      </c>
      <c r="E43" t="s">
        <v>383</v>
      </c>
      <c r="F43" t="str">
        <f t="shared" si="0"/>
        <v>2016-2018</v>
      </c>
      <c r="G43" s="11" t="s">
        <v>384</v>
      </c>
      <c r="H43" s="11" t="s">
        <v>373</v>
      </c>
      <c r="I43" s="11">
        <f>VLOOKUP(B43,表5!A:S,10,0)</f>
        <v>42370</v>
      </c>
      <c r="J43" s="11">
        <f>VLOOKUP(B43,表5!A:S,11,0)</f>
        <v>43435</v>
      </c>
      <c r="K43" s="12">
        <f>VLOOKUP(B43,表4!A:W,3,0)</f>
        <v>100000</v>
      </c>
      <c r="L43">
        <f>VLOOKUP(B43,表5!A:S,8,0)</f>
        <v>7000</v>
      </c>
      <c r="M43" t="s">
        <v>10</v>
      </c>
      <c r="N43" t="str">
        <f>VLOOKUP(B43,表4!A:W,7,0)</f>
        <v>新建</v>
      </c>
      <c r="O43" t="str">
        <f>VLOOKUP(B43,表4!A:W,5,0)</f>
        <v>未开工</v>
      </c>
      <c r="P43" t="s">
        <v>10</v>
      </c>
    </row>
    <row r="44" spans="2:16">
      <c r="B44" t="s">
        <v>180</v>
      </c>
      <c r="C44" t="str">
        <f>VLOOKUP(B44,表5!A:S,3,0)</f>
        <v>金华市浙石油储运销售有限公司</v>
      </c>
      <c r="D44" t="s">
        <v>167</v>
      </c>
      <c r="E44" t="s">
        <v>385</v>
      </c>
      <c r="F44" t="str">
        <f t="shared" si="0"/>
        <v>2019-2020</v>
      </c>
      <c r="G44" s="11" t="s">
        <v>382</v>
      </c>
      <c r="H44" s="11" t="s">
        <v>325</v>
      </c>
      <c r="I44" s="11">
        <f>VLOOKUP(B44,表5!A:S,10,0)</f>
        <v>43466</v>
      </c>
      <c r="J44" s="11">
        <f>VLOOKUP(B44,表5!A:S,11,0)</f>
        <v>44166</v>
      </c>
      <c r="K44" s="12">
        <f>VLOOKUP(B44,表4!A:W,3,0)</f>
        <v>32174</v>
      </c>
      <c r="L44">
        <f>VLOOKUP(B44,表5!A:S,8,0)</f>
        <v>2000</v>
      </c>
      <c r="M44" t="s">
        <v>10</v>
      </c>
      <c r="N44" t="str">
        <f>VLOOKUP(B44,表4!A:W,7,0)</f>
        <v>新建</v>
      </c>
      <c r="O44" t="str">
        <f>VLOOKUP(B44,表4!A:W,5,0)</f>
        <v>未开工</v>
      </c>
      <c r="P44" t="s">
        <v>10</v>
      </c>
    </row>
    <row r="45" spans="2:16">
      <c r="B45" s="4" t="s">
        <v>183</v>
      </c>
      <c r="C45" t="str">
        <f>VLOOKUP(B45,表5!A:S,3,0)</f>
        <v>广州城市之星运输有限公司</v>
      </c>
      <c r="D45" t="s">
        <v>167</v>
      </c>
      <c r="E45" t="s">
        <v>386</v>
      </c>
      <c r="F45" t="str">
        <f t="shared" si="0"/>
        <v>2019-2021</v>
      </c>
      <c r="G45" s="11" t="s">
        <v>330</v>
      </c>
      <c r="H45" s="11" t="s">
        <v>387</v>
      </c>
      <c r="I45" s="11">
        <f>VLOOKUP(B45,表5!A:S,10,0)</f>
        <v>43497</v>
      </c>
      <c r="J45" s="11">
        <f>VLOOKUP(B45,表5!A:S,11,0)</f>
        <v>44197</v>
      </c>
      <c r="K45" s="12">
        <v>100000</v>
      </c>
      <c r="L45">
        <f>VLOOKUP(B45,表5!A:S,8,0)</f>
        <v>0</v>
      </c>
      <c r="M45" t="s">
        <v>10</v>
      </c>
      <c r="N45" t="s">
        <v>388</v>
      </c>
      <c r="O45" t="s">
        <v>389</v>
      </c>
      <c r="P45" t="s">
        <v>10</v>
      </c>
    </row>
    <row r="46" spans="2:16">
      <c r="B46" t="s">
        <v>186</v>
      </c>
      <c r="C46" t="str">
        <f>VLOOKUP(B46,表5!A:S,3,0)</f>
        <v>丰卓仓储（义乌）有限公司</v>
      </c>
      <c r="D46" t="s">
        <v>167</v>
      </c>
      <c r="E46" t="s">
        <v>390</v>
      </c>
      <c r="F46" t="str">
        <f t="shared" si="0"/>
        <v>2019-2020</v>
      </c>
      <c r="G46" s="11" t="s">
        <v>330</v>
      </c>
      <c r="H46" s="11" t="s">
        <v>352</v>
      </c>
      <c r="I46" s="11">
        <f>VLOOKUP(B46,表5!A:S,10,0)</f>
        <v>43497</v>
      </c>
      <c r="J46" s="11">
        <f>VLOOKUP(B46,表5!A:S,11,0)</f>
        <v>43983</v>
      </c>
      <c r="K46" s="12">
        <f>VLOOKUP(B46,表4!A:W,3,0)</f>
        <v>21705</v>
      </c>
      <c r="L46">
        <f>VLOOKUP(B46,表5!A:S,8,0)</f>
        <v>10000</v>
      </c>
      <c r="M46" t="s">
        <v>10</v>
      </c>
      <c r="N46" t="str">
        <f>VLOOKUP(B46,表4!A:W,7,0)</f>
        <v>新建</v>
      </c>
      <c r="O46" t="str">
        <f>VLOOKUP(B46,表4!A:W,5,0)</f>
        <v>未开工</v>
      </c>
      <c r="P46" t="s">
        <v>10</v>
      </c>
    </row>
    <row r="47" spans="2:16">
      <c r="B47" t="s">
        <v>189</v>
      </c>
      <c r="C47" t="str">
        <f>VLOOKUP(B47,表5!A:S,3,0)</f>
        <v>中通快递股份有限公司</v>
      </c>
      <c r="D47" t="s">
        <v>167</v>
      </c>
      <c r="E47" t="s">
        <v>391</v>
      </c>
      <c r="F47" t="str">
        <f t="shared" si="0"/>
        <v>2019-2020</v>
      </c>
      <c r="G47" s="11" t="s">
        <v>330</v>
      </c>
      <c r="H47" s="11" t="s">
        <v>392</v>
      </c>
      <c r="I47" s="11">
        <f>VLOOKUP(B47,表5!A:S,10,0)</f>
        <v>43497</v>
      </c>
      <c r="J47" s="11">
        <f>VLOOKUP(B47,表5!A:S,11,0)</f>
        <v>43862</v>
      </c>
      <c r="K47" s="12">
        <f>VLOOKUP(B47,表4!A:W,3,0)</f>
        <v>200000</v>
      </c>
      <c r="L47">
        <f>VLOOKUP(B47,表5!A:S,8,0)</f>
        <v>30000</v>
      </c>
      <c r="M47" t="s">
        <v>26</v>
      </c>
      <c r="N47" t="str">
        <f>VLOOKUP(B47,表4!A:W,7,0)</f>
        <v>新建</v>
      </c>
      <c r="O47" t="str">
        <f>VLOOKUP(B47,表4!A:W,5,0)</f>
        <v>在建</v>
      </c>
      <c r="P47" t="s">
        <v>26</v>
      </c>
    </row>
    <row r="48" spans="2:16">
      <c r="B48" t="s">
        <v>192</v>
      </c>
      <c r="C48" t="str">
        <f>VLOOKUP(B48,表5!A:S,3,0)</f>
        <v>义乌市国际陆港集团有限公司</v>
      </c>
      <c r="D48" t="s">
        <v>167</v>
      </c>
      <c r="E48" t="s">
        <v>393</v>
      </c>
      <c r="F48" t="str">
        <f t="shared" si="0"/>
        <v>2018-2021</v>
      </c>
      <c r="G48" s="11" t="s">
        <v>394</v>
      </c>
      <c r="H48" s="11" t="s">
        <v>395</v>
      </c>
      <c r="I48" s="11">
        <f>VLOOKUP(B48,表5!A:S,10,0)</f>
        <v>43132</v>
      </c>
      <c r="J48" s="11">
        <f>VLOOKUP(B48,表5!A:S,11,0)</f>
        <v>44228</v>
      </c>
      <c r="K48" s="12">
        <f>VLOOKUP(B48,表4!A:W,3,0)</f>
        <v>142495</v>
      </c>
      <c r="L48">
        <f>VLOOKUP(B48,表5!A:S,8,0)</f>
        <v>32800</v>
      </c>
      <c r="M48" t="s">
        <v>10</v>
      </c>
      <c r="N48" t="str">
        <f>VLOOKUP(B48,表4!A:W,7,0)</f>
        <v>新建</v>
      </c>
      <c r="O48" t="str">
        <f>VLOOKUP(B48,表4!A:W,5,0)</f>
        <v>未开工</v>
      </c>
      <c r="P48" t="s">
        <v>10</v>
      </c>
    </row>
    <row r="49" spans="2:16">
      <c r="B49" t="s">
        <v>195</v>
      </c>
      <c r="C49" t="str">
        <f>VLOOKUP(B49,表5!A:S,3,0)</f>
        <v>义乌红狮物流有限公司</v>
      </c>
      <c r="D49" t="s">
        <v>167</v>
      </c>
      <c r="E49" t="s">
        <v>396</v>
      </c>
      <c r="F49" t="str">
        <f t="shared" si="0"/>
        <v>2018-2020</v>
      </c>
      <c r="G49" s="11" t="s">
        <v>329</v>
      </c>
      <c r="H49" s="11" t="s">
        <v>325</v>
      </c>
      <c r="I49" s="11">
        <f>VLOOKUP(B49,表5!A:S,10,0)</f>
        <v>43101</v>
      </c>
      <c r="J49" s="11">
        <f>VLOOKUP(B49,表5!A:S,11,0)</f>
        <v>44166</v>
      </c>
      <c r="K49" s="12">
        <f>VLOOKUP(B49,表4!A:W,3,0)</f>
        <v>97489.69</v>
      </c>
      <c r="L49">
        <f>VLOOKUP(B49,表5!A:S,8,0)</f>
        <v>30000</v>
      </c>
      <c r="M49" t="s">
        <v>10</v>
      </c>
      <c r="N49" t="str">
        <f>VLOOKUP(B49,表4!A:W,7,0)</f>
        <v>新建</v>
      </c>
      <c r="O49" t="str">
        <f>VLOOKUP(B49,表4!A:W,5,0)</f>
        <v>未开工</v>
      </c>
      <c r="P49" t="s">
        <v>10</v>
      </c>
    </row>
    <row r="50" spans="2:16">
      <c r="B50" t="s">
        <v>198</v>
      </c>
      <c r="C50" t="str">
        <f>VLOOKUP(B50,表5!A:S,3,0)</f>
        <v>中通快递股份有限公司</v>
      </c>
      <c r="D50" t="s">
        <v>167</v>
      </c>
      <c r="E50" t="s">
        <v>397</v>
      </c>
      <c r="F50" t="str">
        <f t="shared" si="0"/>
        <v>2018-2021</v>
      </c>
      <c r="G50" s="11" t="s">
        <v>329</v>
      </c>
      <c r="H50" s="11" t="s">
        <v>332</v>
      </c>
      <c r="I50" s="11">
        <f>VLOOKUP(B50,表5!A:S,10,0)</f>
        <v>43101</v>
      </c>
      <c r="J50" s="11">
        <f>VLOOKUP(B50,表5!A:S,11,0)</f>
        <v>44531</v>
      </c>
      <c r="K50" s="12">
        <f>VLOOKUP(B50,表4!A:W,3,0)</f>
        <v>100000</v>
      </c>
      <c r="L50">
        <f>VLOOKUP(B50,表5!A:S,8,0)</f>
        <v>0</v>
      </c>
      <c r="M50" t="s">
        <v>10</v>
      </c>
      <c r="N50" t="str">
        <f>VLOOKUP(B50,表4!A:W,7,0)</f>
        <v>新建</v>
      </c>
      <c r="O50" t="str">
        <f>VLOOKUP(B50,表4!A:W,5,0)</f>
        <v>未开工</v>
      </c>
      <c r="P50" t="s">
        <v>10</v>
      </c>
    </row>
    <row r="51" spans="2:16">
      <c r="B51" t="s">
        <v>200</v>
      </c>
      <c r="C51" t="str">
        <f>VLOOKUP(B51,表5!A:S,3,0)</f>
        <v>义乌市国际陆港集团有限公司</v>
      </c>
      <c r="D51" t="s">
        <v>167</v>
      </c>
      <c r="E51" t="s">
        <v>398</v>
      </c>
      <c r="F51" t="str">
        <f t="shared" si="0"/>
        <v>2015-2019</v>
      </c>
      <c r="G51" s="11" t="s">
        <v>399</v>
      </c>
      <c r="H51" s="11" t="s">
        <v>330</v>
      </c>
      <c r="I51" s="11">
        <f>VLOOKUP(B51,表5!A:S,10,0)</f>
        <v>42036</v>
      </c>
      <c r="J51" s="11">
        <f>VLOOKUP(B51,表5!A:S,11,0)</f>
        <v>43497</v>
      </c>
      <c r="K51" s="12">
        <f>VLOOKUP(B51,表4!A:W,3,0)</f>
        <v>282102</v>
      </c>
      <c r="L51">
        <f>VLOOKUP(B51,表5!A:S,8,0)</f>
        <v>32000</v>
      </c>
      <c r="M51" t="s">
        <v>10</v>
      </c>
      <c r="N51" t="str">
        <f>VLOOKUP(B51,表4!A:W,7,0)</f>
        <v>新建</v>
      </c>
      <c r="O51" t="str">
        <f>VLOOKUP(B51,表4!A:W,5,0)</f>
        <v>未开工</v>
      </c>
      <c r="P51" t="s">
        <v>10</v>
      </c>
    </row>
    <row r="52" spans="2:16">
      <c r="B52" t="s">
        <v>203</v>
      </c>
      <c r="C52" t="str">
        <f>VLOOKUP(B52,表5!A:S,3,0)</f>
        <v>杭州京东惠景贸易有限公司</v>
      </c>
      <c r="D52" t="s">
        <v>167</v>
      </c>
      <c r="E52" t="s">
        <v>400</v>
      </c>
      <c r="F52" t="str">
        <f t="shared" si="0"/>
        <v>2018-2021</v>
      </c>
      <c r="G52" s="11" t="s">
        <v>340</v>
      </c>
      <c r="H52" s="11" t="s">
        <v>346</v>
      </c>
      <c r="I52" s="11">
        <f>VLOOKUP(B52,表5!A:S,10,0)</f>
        <v>43313</v>
      </c>
      <c r="J52" s="11">
        <f>VLOOKUP(B52,表5!A:S,11,0)</f>
        <v>44378</v>
      </c>
      <c r="K52" s="12">
        <f>VLOOKUP(B52,表4!A:W,3,0)</f>
        <v>500000</v>
      </c>
      <c r="L52">
        <f>VLOOKUP(B52,表5!A:S,8,0)</f>
        <v>20000</v>
      </c>
      <c r="M52" t="s">
        <v>10</v>
      </c>
      <c r="N52" t="str">
        <f>VLOOKUP(B52,表4!A:W,7,0)</f>
        <v>新建</v>
      </c>
      <c r="O52" t="str">
        <f>VLOOKUP(B52,表4!A:W,5,0)</f>
        <v>未开工</v>
      </c>
      <c r="P52" t="s">
        <v>10</v>
      </c>
    </row>
    <row r="53" spans="2:16">
      <c r="B53" t="s">
        <v>206</v>
      </c>
      <c r="C53" t="str">
        <f>VLOOKUP(B53,表5!A:S,3,0)</f>
        <v>中通快递股份有限公司</v>
      </c>
      <c r="D53" t="s">
        <v>167</v>
      </c>
      <c r="E53" t="s">
        <v>401</v>
      </c>
      <c r="F53" t="str">
        <f t="shared" si="0"/>
        <v>2019-2020</v>
      </c>
      <c r="G53" s="11" t="s">
        <v>382</v>
      </c>
      <c r="H53" s="11" t="s">
        <v>325</v>
      </c>
      <c r="I53" s="11">
        <f>VLOOKUP(B53,表5!A:S,10,0)</f>
        <v>43466</v>
      </c>
      <c r="J53" s="11">
        <f>VLOOKUP(B53,表5!A:S,11,0)</f>
        <v>44166</v>
      </c>
      <c r="K53" s="12">
        <f>VLOOKUP(B53,表4!A:W,3,0)</f>
        <v>500000</v>
      </c>
      <c r="L53">
        <f>VLOOKUP(B53,表5!A:S,8,0)</f>
        <v>20000</v>
      </c>
      <c r="M53" t="s">
        <v>26</v>
      </c>
      <c r="N53" t="str">
        <f>VLOOKUP(B53,表4!A:W,7,0)</f>
        <v>新建</v>
      </c>
      <c r="O53" t="str">
        <f>VLOOKUP(B53,表4!A:W,5,0)</f>
        <v>在建</v>
      </c>
      <c r="P53" t="s">
        <v>26</v>
      </c>
    </row>
    <row r="54" spans="2:16">
      <c r="B54" t="s">
        <v>208</v>
      </c>
      <c r="C54" t="str">
        <f>VLOOKUP(B54,表5!A:S,3,0)</f>
        <v>浙江东阳木材交易中心有限公司</v>
      </c>
      <c r="D54" t="s">
        <v>167</v>
      </c>
      <c r="E54" t="s">
        <v>402</v>
      </c>
      <c r="F54" t="str">
        <f t="shared" si="0"/>
        <v>2017-2017</v>
      </c>
      <c r="G54" s="11" t="s">
        <v>324</v>
      </c>
      <c r="H54" s="11" t="s">
        <v>343</v>
      </c>
      <c r="I54" s="11">
        <f>VLOOKUP(B54,表5!A:S,10,0)</f>
        <v>42736</v>
      </c>
      <c r="J54" s="11">
        <f>VLOOKUP(B54,表5!A:S,11,0)</f>
        <v>43070</v>
      </c>
      <c r="K54" s="12">
        <f>VLOOKUP(B54,表4!A:W,3,0)</f>
        <v>329006</v>
      </c>
      <c r="L54">
        <f>VLOOKUP(B54,表5!A:S,8,0)</f>
        <v>1600</v>
      </c>
      <c r="M54" t="s">
        <v>26</v>
      </c>
      <c r="N54" t="str">
        <f>VLOOKUP(B54,表4!A:W,7,0)</f>
        <v>新建</v>
      </c>
      <c r="O54" t="str">
        <f>VLOOKUP(B54,表4!A:W,5,0)</f>
        <v>在建</v>
      </c>
      <c r="P54" t="s">
        <v>26</v>
      </c>
    </row>
    <row r="55" spans="2:16">
      <c r="B55" t="s">
        <v>211</v>
      </c>
      <c r="C55" t="str">
        <f>VLOOKUP(B55,表5!A:S,3,0)</f>
        <v>浙江宏伟供应链集团股份有限公司</v>
      </c>
      <c r="D55" t="s">
        <v>167</v>
      </c>
      <c r="E55" t="s">
        <v>403</v>
      </c>
      <c r="F55" t="str">
        <f t="shared" si="0"/>
        <v>2018-2022</v>
      </c>
      <c r="G55" s="11" t="s">
        <v>404</v>
      </c>
      <c r="H55" s="11" t="s">
        <v>379</v>
      </c>
      <c r="I55" s="11">
        <f>VLOOKUP(B55,表5!A:S,10,0)</f>
        <v>43405</v>
      </c>
      <c r="J55" s="11">
        <f>VLOOKUP(B55,表5!A:S,11,0)</f>
        <v>44896</v>
      </c>
      <c r="K55" s="12">
        <f>VLOOKUP(B55,表4!A:W,3,0)</f>
        <v>36300</v>
      </c>
      <c r="L55">
        <f>VLOOKUP(B55,表5!A:S,8,0)</f>
        <v>6000</v>
      </c>
      <c r="M55" t="s">
        <v>26</v>
      </c>
      <c r="N55" t="str">
        <f>VLOOKUP(B55,表4!A:W,7,0)</f>
        <v>新建</v>
      </c>
      <c r="O55" t="str">
        <f>VLOOKUP(B55,表4!A:W,5,0)</f>
        <v>在建</v>
      </c>
      <c r="P55" t="s">
        <v>26</v>
      </c>
    </row>
    <row r="56" spans="2:16">
      <c r="B56" t="s">
        <v>214</v>
      </c>
      <c r="C56" t="str">
        <f>VLOOKUP(B56,表5!A:S,3,0)</f>
        <v>衢州通成农业发展有限公司</v>
      </c>
      <c r="D56" t="s">
        <v>216</v>
      </c>
      <c r="E56" t="s">
        <v>405</v>
      </c>
      <c r="F56" t="str">
        <f t="shared" si="0"/>
        <v>2014-2020</v>
      </c>
      <c r="G56" s="11" t="s">
        <v>406</v>
      </c>
      <c r="H56" s="11" t="s">
        <v>407</v>
      </c>
      <c r="I56" s="11">
        <f>VLOOKUP(B56,表5!A:S,10,0)</f>
        <v>41640</v>
      </c>
      <c r="J56" s="11">
        <f>VLOOKUP(B56,表5!A:S,11,0)</f>
        <v>43831</v>
      </c>
      <c r="K56" s="12">
        <f>VLOOKUP(B56,表4!A:W,3,0)</f>
        <v>110227</v>
      </c>
      <c r="L56">
        <f>VLOOKUP(B56,表5!A:S,8,0)</f>
        <v>1000</v>
      </c>
      <c r="M56" t="s">
        <v>40</v>
      </c>
      <c r="N56" t="str">
        <f>VLOOKUP(B56,表4!A:W,7,0)</f>
        <v>续建</v>
      </c>
      <c r="O56" t="str">
        <f>VLOOKUP(B56,表4!A:W,5,0)</f>
        <v>在建</v>
      </c>
      <c r="P56" t="s">
        <v>40</v>
      </c>
    </row>
    <row r="57" spans="2:16">
      <c r="B57" t="s">
        <v>219</v>
      </c>
      <c r="C57" t="str">
        <f>VLOOKUP(B57,表5!A:S,3,0)</f>
        <v>衢州市衢江区交通投资有限公司</v>
      </c>
      <c r="D57" t="s">
        <v>216</v>
      </c>
      <c r="E57" t="s">
        <v>221</v>
      </c>
      <c r="F57" t="str">
        <f t="shared" si="0"/>
        <v>2017-2018</v>
      </c>
      <c r="G57" s="11" t="s">
        <v>324</v>
      </c>
      <c r="H57" s="11" t="s">
        <v>373</v>
      </c>
      <c r="I57" s="11">
        <f>VLOOKUP(B57,表5!A:S,10,0)</f>
        <v>42736</v>
      </c>
      <c r="J57" s="11">
        <f>VLOOKUP(B57,表5!A:S,11,0)</f>
        <v>43435</v>
      </c>
      <c r="K57" s="12">
        <f>VLOOKUP(B57,表4!A:W,3,0)</f>
        <v>53000</v>
      </c>
      <c r="L57">
        <f>VLOOKUP(B57,表5!A:S,8,0)</f>
        <v>10000</v>
      </c>
      <c r="M57" t="s">
        <v>26</v>
      </c>
      <c r="N57" t="str">
        <f>VLOOKUP(B57,表4!A:W,7,0)</f>
        <v>新建</v>
      </c>
      <c r="O57" t="str">
        <f>VLOOKUP(B57,表4!A:W,5,0)</f>
        <v>在建</v>
      </c>
      <c r="P57" t="s">
        <v>26</v>
      </c>
    </row>
    <row r="58" spans="2:16">
      <c r="B58" t="s">
        <v>222</v>
      </c>
      <c r="C58" t="str">
        <f>VLOOKUP(B58,表5!A:S,3,0)</f>
        <v>开化传化产业发展有限公司</v>
      </c>
      <c r="D58" t="s">
        <v>216</v>
      </c>
      <c r="E58" t="s">
        <v>224</v>
      </c>
      <c r="F58" t="str">
        <f t="shared" si="0"/>
        <v>2018-2021</v>
      </c>
      <c r="G58" s="11" t="s">
        <v>329</v>
      </c>
      <c r="H58" s="11" t="s">
        <v>332</v>
      </c>
      <c r="I58" s="11">
        <f>VLOOKUP(B58,表5!A:S,10,0)</f>
        <v>43101</v>
      </c>
      <c r="J58" s="11">
        <f>VLOOKUP(B58,表5!A:S,11,0)</f>
        <v>44531</v>
      </c>
      <c r="K58" s="12">
        <f>VLOOKUP(B58,表4!A:W,3,0)</f>
        <v>105000</v>
      </c>
      <c r="L58">
        <f>VLOOKUP(B58,表5!A:S,8,0)</f>
        <v>5000</v>
      </c>
      <c r="M58" t="s">
        <v>10</v>
      </c>
      <c r="N58" t="str">
        <f>VLOOKUP(B58,表4!A:W,7,0)</f>
        <v>新建</v>
      </c>
      <c r="O58" t="str">
        <f>VLOOKUP(B58,表4!A:W,5,0)</f>
        <v>未开工</v>
      </c>
      <c r="P58" t="s">
        <v>10</v>
      </c>
    </row>
    <row r="59" spans="2:16">
      <c r="B59" t="s">
        <v>225</v>
      </c>
      <c r="C59" t="str">
        <f>VLOOKUP(B59,表5!A:S,3,0)</f>
        <v>开化速卡物联网产业园发展有限公司</v>
      </c>
      <c r="D59" t="s">
        <v>216</v>
      </c>
      <c r="E59" t="s">
        <v>408</v>
      </c>
      <c r="F59" t="str">
        <f t="shared" si="0"/>
        <v>2019-2021</v>
      </c>
      <c r="G59" s="11" t="s">
        <v>350</v>
      </c>
      <c r="H59" s="11" t="s">
        <v>395</v>
      </c>
      <c r="I59" s="11">
        <f>VLOOKUP(B59,表5!A:S,10,0)</f>
        <v>43647</v>
      </c>
      <c r="J59" s="11">
        <f>VLOOKUP(B59,表5!A:S,11,0)</f>
        <v>44228</v>
      </c>
      <c r="K59" s="12">
        <f>VLOOKUP(B59,表4!A:W,3,0)</f>
        <v>108000</v>
      </c>
      <c r="L59">
        <f>VLOOKUP(B59,表5!A:S,8,0)</f>
        <v>5000</v>
      </c>
      <c r="M59" t="s">
        <v>10</v>
      </c>
      <c r="N59" t="str">
        <f>VLOOKUP(B59,表4!A:W,7,0)</f>
        <v>新建</v>
      </c>
      <c r="O59" t="str">
        <f>VLOOKUP(B59,表4!A:W,5,0)</f>
        <v>未开工</v>
      </c>
      <c r="P59" t="s">
        <v>10</v>
      </c>
    </row>
    <row r="60" spans="2:16">
      <c r="B60" t="s">
        <v>228</v>
      </c>
      <c r="C60" t="str">
        <f>VLOOKUP(B60,表5!A:S,3,0)</f>
        <v>龙游县交通运输局</v>
      </c>
      <c r="D60" t="s">
        <v>216</v>
      </c>
      <c r="E60" t="s">
        <v>409</v>
      </c>
      <c r="F60" t="str">
        <f t="shared" si="0"/>
        <v>2017-2019</v>
      </c>
      <c r="G60" s="11" t="s">
        <v>343</v>
      </c>
      <c r="H60" s="11" t="s">
        <v>327</v>
      </c>
      <c r="I60" s="11">
        <f>VLOOKUP(B60,表5!A:S,10,0)</f>
        <v>43070</v>
      </c>
      <c r="J60" s="11">
        <f>VLOOKUP(B60,表5!A:S,11,0)</f>
        <v>43800</v>
      </c>
      <c r="K60" s="12">
        <f>VLOOKUP(B60,表4!A:W,3,0)</f>
        <v>71297</v>
      </c>
      <c r="L60">
        <f>VLOOKUP(B60,表5!A:S,8,0)</f>
        <v>5000</v>
      </c>
      <c r="M60" t="s">
        <v>26</v>
      </c>
      <c r="N60" t="str">
        <f>VLOOKUP(B60,表4!A:W,7,0)</f>
        <v>新建</v>
      </c>
      <c r="O60" t="str">
        <f>VLOOKUP(B60,表4!A:W,5,0)</f>
        <v>在建</v>
      </c>
      <c r="P60" t="s">
        <v>26</v>
      </c>
    </row>
    <row r="61" spans="2:16">
      <c r="B61" t="s">
        <v>231</v>
      </c>
      <c r="C61" t="str">
        <f>VLOOKUP(B61,表5!A:S,3,0)</f>
        <v>网营物联（江山）供应链有限公司</v>
      </c>
      <c r="D61" t="s">
        <v>216</v>
      </c>
      <c r="E61" t="s">
        <v>410</v>
      </c>
      <c r="F61" t="str">
        <f t="shared" si="0"/>
        <v>2019-2020</v>
      </c>
      <c r="G61" s="11" t="s">
        <v>337</v>
      </c>
      <c r="H61" s="11" t="s">
        <v>325</v>
      </c>
      <c r="I61" s="11">
        <f>VLOOKUP(B61,表5!A:S,10,0)</f>
        <v>43525</v>
      </c>
      <c r="J61" s="11">
        <f>VLOOKUP(B61,表5!A:S,11,0)</f>
        <v>44166</v>
      </c>
      <c r="K61" s="12">
        <f>VLOOKUP(B61,表4!A:W,3,0)</f>
        <v>110000</v>
      </c>
      <c r="L61">
        <f>VLOOKUP(B61,表5!A:S,8,0)</f>
        <v>15000</v>
      </c>
      <c r="M61" t="s">
        <v>26</v>
      </c>
      <c r="N61" t="str">
        <f>VLOOKUP(B61,表4!A:W,7,0)</f>
        <v>新建</v>
      </c>
      <c r="O61" t="str">
        <f>VLOOKUP(B61,表4!A:W,5,0)</f>
        <v>在建</v>
      </c>
      <c r="P61" t="s">
        <v>26</v>
      </c>
    </row>
    <row r="62" spans="2:16">
      <c r="B62" t="s">
        <v>234</v>
      </c>
      <c r="C62" t="str">
        <f>VLOOKUP(B62,表5!A:S,3,0)</f>
        <v>江山市地方铁路建设发展有限公司</v>
      </c>
      <c r="D62" t="s">
        <v>216</v>
      </c>
      <c r="E62" t="s">
        <v>236</v>
      </c>
      <c r="F62" t="str">
        <f t="shared" si="0"/>
        <v>2016-2019</v>
      </c>
      <c r="G62" s="11" t="s">
        <v>411</v>
      </c>
      <c r="H62" s="11" t="s">
        <v>327</v>
      </c>
      <c r="I62" s="11">
        <f>VLOOKUP(B62,表5!A:S,10,0)</f>
        <v>42705</v>
      </c>
      <c r="J62" s="11">
        <f>VLOOKUP(B62,表5!A:S,11,0)</f>
        <v>43800</v>
      </c>
      <c r="K62" s="12">
        <f>VLOOKUP(B62,表4!A:W,3,0)</f>
        <v>61000</v>
      </c>
      <c r="L62">
        <f>VLOOKUP(B62,表5!A:S,8,0)</f>
        <v>5000</v>
      </c>
      <c r="M62" t="s">
        <v>26</v>
      </c>
      <c r="N62" t="str">
        <f>VLOOKUP(B62,表4!A:W,7,0)</f>
        <v>新建</v>
      </c>
      <c r="O62" t="str">
        <f>VLOOKUP(B62,表4!A:W,5,0)</f>
        <v>在建</v>
      </c>
      <c r="P62" t="s">
        <v>26</v>
      </c>
    </row>
    <row r="63" spans="2:16">
      <c r="B63" t="s">
        <v>237</v>
      </c>
      <c r="C63" t="str">
        <f>VLOOKUP(B63,表5!A:S,3,0)</f>
        <v>新奥（舟山）天然气管道有限公司</v>
      </c>
      <c r="D63" t="s">
        <v>239</v>
      </c>
      <c r="E63" t="s">
        <v>240</v>
      </c>
      <c r="F63" t="str">
        <f t="shared" si="0"/>
        <v>2019-2019</v>
      </c>
      <c r="G63" s="11" t="s">
        <v>412</v>
      </c>
      <c r="H63" s="11" t="s">
        <v>330</v>
      </c>
      <c r="I63" s="11">
        <f>VLOOKUP(B63,表5!A:S,10,0)</f>
        <v>43556</v>
      </c>
      <c r="J63" s="11">
        <f>VLOOKUP(B63,表5!A:S,11,0)</f>
        <v>43497</v>
      </c>
      <c r="K63" s="12">
        <f>VLOOKUP(B63,表4!A:W,3,0)</f>
        <v>132950</v>
      </c>
      <c r="L63">
        <f>VLOOKUP(B63,表5!A:S,8,0)</f>
        <v>20000</v>
      </c>
      <c r="M63" t="s">
        <v>10</v>
      </c>
      <c r="N63" t="str">
        <f>VLOOKUP(B63,表4!A:W,7,0)</f>
        <v>新建</v>
      </c>
      <c r="O63" t="str">
        <f>VLOOKUP(B63,表4!A:W,5,0)</f>
        <v>未开工</v>
      </c>
      <c r="P63" t="s">
        <v>10</v>
      </c>
    </row>
    <row r="64" spans="2:16">
      <c r="B64" t="s">
        <v>241</v>
      </c>
      <c r="C64" t="str">
        <f>VLOOKUP(B64,表5!A:S,3,0)</f>
        <v>宁波舟山港舟山港务有限公司</v>
      </c>
      <c r="D64" t="s">
        <v>239</v>
      </c>
      <c r="E64" t="s">
        <v>243</v>
      </c>
      <c r="F64" t="str">
        <f t="shared" si="0"/>
        <v>2017-2018</v>
      </c>
      <c r="G64" s="11" t="s">
        <v>324</v>
      </c>
      <c r="H64" s="11" t="s">
        <v>373</v>
      </c>
      <c r="I64" s="11">
        <f>VLOOKUP(B64,表5!A:S,10,0)</f>
        <v>42736</v>
      </c>
      <c r="J64" s="11">
        <f>VLOOKUP(B64,表5!A:S,11,0)</f>
        <v>43435</v>
      </c>
      <c r="K64" s="12">
        <f>VLOOKUP(B64,表4!A:W,3,0)</f>
        <v>21496</v>
      </c>
      <c r="L64">
        <f>VLOOKUP(B64,表5!A:S,8,0)</f>
        <v>8000</v>
      </c>
      <c r="M64" t="s">
        <v>10</v>
      </c>
      <c r="N64" t="str">
        <f>VLOOKUP(B64,表4!A:W,7,0)</f>
        <v>新建</v>
      </c>
      <c r="O64" t="str">
        <f>VLOOKUP(B64,表4!A:W,5,0)</f>
        <v>未开工</v>
      </c>
      <c r="P64" t="s">
        <v>10</v>
      </c>
    </row>
    <row r="65" spans="2:16">
      <c r="B65" t="s">
        <v>244</v>
      </c>
      <c r="C65" t="str">
        <f>VLOOKUP(B65,表5!A:S,3,0)</f>
        <v>新奥（舟山）液化天然气有限公司</v>
      </c>
      <c r="D65" t="s">
        <v>239</v>
      </c>
      <c r="E65" t="s">
        <v>413</v>
      </c>
      <c r="F65" s="4" t="str">
        <f t="shared" si="0"/>
        <v>2020-2020</v>
      </c>
      <c r="G65" s="11" t="s">
        <v>325</v>
      </c>
      <c r="H65" s="11" t="s">
        <v>325</v>
      </c>
      <c r="I65" s="11">
        <f>VLOOKUP(B65,表5!A:S,10,0)</f>
        <v>44166</v>
      </c>
      <c r="J65" s="11">
        <f>VLOOKUP(B65,表5!A:S,11,0)</f>
        <v>44166</v>
      </c>
      <c r="K65" s="12">
        <f>VLOOKUP(B65,表4!A:W,3,0)</f>
        <v>239965</v>
      </c>
      <c r="L65">
        <f>VLOOKUP(B65,表5!A:S,8,0)</f>
        <v>30000</v>
      </c>
      <c r="M65" s="4" t="s">
        <v>40</v>
      </c>
      <c r="N65" t="str">
        <f>VLOOKUP(B65,表4!A:W,7,0)</f>
        <v>扩建</v>
      </c>
      <c r="O65" t="str">
        <f>VLOOKUP(B65,表4!A:W,5,0)</f>
        <v>在建</v>
      </c>
      <c r="P65" s="4" t="s">
        <v>40</v>
      </c>
    </row>
    <row r="66" spans="2:16">
      <c r="B66" t="s">
        <v>414</v>
      </c>
      <c r="C66" t="str">
        <f>VLOOKUP(B66,表5!A:S,3,0)</f>
        <v>舟山良海粮油有限公司</v>
      </c>
      <c r="D66" t="s">
        <v>239</v>
      </c>
      <c r="E66" t="s">
        <v>415</v>
      </c>
      <c r="F66" t="str">
        <f t="shared" si="0"/>
        <v>2019-2021</v>
      </c>
      <c r="G66" s="11" t="s">
        <v>382</v>
      </c>
      <c r="H66" s="11" t="s">
        <v>332</v>
      </c>
      <c r="I66" s="11">
        <f>VLOOKUP(B66,表5!A:S,10,0)</f>
        <v>43466</v>
      </c>
      <c r="J66" s="11">
        <f>VLOOKUP(B66,表5!A:S,11,0)</f>
        <v>44531</v>
      </c>
      <c r="K66" s="12">
        <f>VLOOKUP(B66,表4!A:W,3,0)</f>
        <v>8900</v>
      </c>
      <c r="L66">
        <f>VLOOKUP(B66,表5!A:S,8,0)</f>
        <v>3100</v>
      </c>
      <c r="M66" t="s">
        <v>10</v>
      </c>
      <c r="N66" t="str">
        <f>VLOOKUP(B66,表4!A:W,7,0)</f>
        <v>新建</v>
      </c>
      <c r="O66" t="str">
        <f>VLOOKUP(B66,表4!A:W,5,0)</f>
        <v>未开工</v>
      </c>
      <c r="P66" t="s">
        <v>10</v>
      </c>
    </row>
    <row r="67" spans="2:16">
      <c r="B67" t="s">
        <v>247</v>
      </c>
      <c r="C67" t="str">
        <f>VLOOKUP(B67,表5!A:S,3,0)</f>
        <v>自在盛达集团有限公司</v>
      </c>
      <c r="D67" t="s">
        <v>239</v>
      </c>
      <c r="E67" t="s">
        <v>249</v>
      </c>
      <c r="F67" s="4" t="str">
        <f t="shared" si="0"/>
        <v>2020-2018</v>
      </c>
      <c r="G67" s="11" t="s">
        <v>325</v>
      </c>
      <c r="H67" s="11" t="s">
        <v>373</v>
      </c>
      <c r="I67" s="11">
        <f>VLOOKUP(B67,表5!A:S,10,0)</f>
        <v>44166</v>
      </c>
      <c r="J67" s="11">
        <f>VLOOKUP(B67,表5!A:S,11,0)</f>
        <v>43435</v>
      </c>
      <c r="K67" s="12">
        <f>VLOOKUP(B67,表4!A:W,3,0)</f>
        <v>202096</v>
      </c>
      <c r="L67">
        <f>VLOOKUP(B67,表5!A:S,8,0)</f>
        <v>10000</v>
      </c>
      <c r="M67" s="4" t="s">
        <v>40</v>
      </c>
      <c r="N67" t="str">
        <f>VLOOKUP(B67,表4!A:W,7,0)</f>
        <v>续建</v>
      </c>
      <c r="O67" t="str">
        <f>VLOOKUP(B67,表4!A:W,5,0)</f>
        <v>在建</v>
      </c>
      <c r="P67" s="4" t="s">
        <v>40</v>
      </c>
    </row>
    <row r="68" spans="2:16">
      <c r="B68" t="s">
        <v>251</v>
      </c>
      <c r="C68" t="str">
        <f>VLOOKUP(B68,表5!A:S,3,0)</f>
        <v>上海液化天然气有限责任公司</v>
      </c>
      <c r="D68" t="s">
        <v>239</v>
      </c>
      <c r="E68" t="s">
        <v>253</v>
      </c>
      <c r="F68" s="4" t="str">
        <f>LEFT(G68,4)&amp;"-"&amp;LEFT(H68,4)</f>
        <v>2020-2020</v>
      </c>
      <c r="G68" s="11" t="s">
        <v>407</v>
      </c>
      <c r="H68" s="11" t="s">
        <v>325</v>
      </c>
      <c r="I68" s="11">
        <f>VLOOKUP(B68,表5!A:S,10,0)</f>
        <v>43831</v>
      </c>
      <c r="J68" s="11">
        <f>VLOOKUP(B68,表5!A:S,11,0)</f>
        <v>44166</v>
      </c>
      <c r="K68" s="12">
        <f>VLOOKUP(B68,表4!A:W,3,0)</f>
        <v>300000</v>
      </c>
      <c r="L68">
        <f>VLOOKUP(B68,表5!A:S,8,0)</f>
        <v>50000</v>
      </c>
      <c r="M68" s="4" t="s">
        <v>40</v>
      </c>
      <c r="N68" t="str">
        <f>VLOOKUP(B68,表4!A:W,7,0)</f>
        <v>新建</v>
      </c>
      <c r="O68" t="str">
        <f>VLOOKUP(B68,表4!A:W,5,0)</f>
        <v>在建</v>
      </c>
      <c r="P68" s="4" t="s">
        <v>40</v>
      </c>
    </row>
    <row r="69" spans="2:16">
      <c r="B69" t="s">
        <v>254</v>
      </c>
      <c r="C69" t="str">
        <f>VLOOKUP(B69,表5!A:S,3,0)</f>
        <v>舟山港马迹山散货物流有限公司</v>
      </c>
      <c r="D69" t="s">
        <v>239</v>
      </c>
      <c r="E69" t="s">
        <v>416</v>
      </c>
      <c r="F69" t="str">
        <f t="shared" ref="F69:F92" si="1">LEFT(G69,4)&amp;"-"&amp;LEFT(H69,4)</f>
        <v>2019-2022</v>
      </c>
      <c r="G69" s="11" t="s">
        <v>327</v>
      </c>
      <c r="H69" s="11" t="s">
        <v>379</v>
      </c>
      <c r="I69" s="11">
        <f>VLOOKUP(B69,表5!A:S,10,0)</f>
        <v>43800</v>
      </c>
      <c r="J69" s="11">
        <f>VLOOKUP(B69,表5!A:S,11,0)</f>
        <v>44896</v>
      </c>
      <c r="K69" s="12">
        <f>VLOOKUP(B69,表4!A:W,3,0)</f>
        <v>650000</v>
      </c>
      <c r="L69">
        <f>VLOOKUP(B69,表5!A:S,8,0)</f>
        <v>1000</v>
      </c>
      <c r="M69" t="s">
        <v>10</v>
      </c>
      <c r="N69" t="str">
        <f>VLOOKUP(B69,表4!A:W,7,0)</f>
        <v>新建</v>
      </c>
      <c r="O69" t="str">
        <f>VLOOKUP(B69,表4!A:W,5,0)</f>
        <v>未开工</v>
      </c>
      <c r="P69" t="s">
        <v>10</v>
      </c>
    </row>
    <row r="70" spans="2:16">
      <c r="B70" t="s">
        <v>257</v>
      </c>
      <c r="C70" t="str">
        <f>VLOOKUP(B70,表5!A:S,3,0)</f>
        <v>台州东达资源利用有限公司</v>
      </c>
      <c r="D70" t="s">
        <v>259</v>
      </c>
      <c r="E70" t="s">
        <v>417</v>
      </c>
      <c r="F70" t="str">
        <f t="shared" si="1"/>
        <v>2018-2020</v>
      </c>
      <c r="G70" s="11" t="s">
        <v>329</v>
      </c>
      <c r="H70" s="11" t="s">
        <v>325</v>
      </c>
      <c r="I70" s="11">
        <f>VLOOKUP(B70,表5!A:S,10,0)</f>
        <v>43101</v>
      </c>
      <c r="J70" s="11">
        <f>VLOOKUP(B70,表5!A:S,11,0)</f>
        <v>44166</v>
      </c>
      <c r="K70" s="12">
        <f>VLOOKUP(B70,表4!A:W,3,0)</f>
        <v>28930</v>
      </c>
      <c r="L70">
        <f>VLOOKUP(B70,表5!A:S,8,0)</f>
        <v>8000</v>
      </c>
      <c r="M70" t="s">
        <v>10</v>
      </c>
      <c r="N70" t="str">
        <f>VLOOKUP(B70,表4!A:W,7,0)</f>
        <v>新建</v>
      </c>
      <c r="O70" t="str">
        <f>VLOOKUP(B70,表4!A:W,5,0)</f>
        <v>未开工</v>
      </c>
      <c r="P70" t="s">
        <v>10</v>
      </c>
    </row>
    <row r="71" spans="2:16">
      <c r="B71" t="s">
        <v>261</v>
      </c>
      <c r="C71" t="str">
        <f>VLOOKUP(B71,表5!A:S,3,0)</f>
        <v>台州市万颖供应链有限公司</v>
      </c>
      <c r="D71" t="s">
        <v>259</v>
      </c>
      <c r="E71" t="s">
        <v>263</v>
      </c>
      <c r="F71" t="str">
        <f t="shared" si="1"/>
        <v>2019-2020</v>
      </c>
      <c r="G71" s="11" t="s">
        <v>326</v>
      </c>
      <c r="H71" s="11" t="s">
        <v>392</v>
      </c>
      <c r="I71" s="11">
        <f>VLOOKUP(B71,表5!A:S,10,0)</f>
        <v>43617</v>
      </c>
      <c r="J71" s="11">
        <f>VLOOKUP(B71,表5!A:S,11,0)</f>
        <v>43862</v>
      </c>
      <c r="K71" s="12">
        <f>VLOOKUP(B71,表4!A:W,3,0)</f>
        <v>50000</v>
      </c>
      <c r="L71">
        <f>VLOOKUP(B71,表5!A:S,8,0)</f>
        <v>10000</v>
      </c>
      <c r="M71" t="s">
        <v>10</v>
      </c>
      <c r="N71" t="str">
        <f>VLOOKUP(B71,表4!A:W,7,0)</f>
        <v>新建</v>
      </c>
      <c r="O71" t="str">
        <f>VLOOKUP(B71,表4!A:W,5,0)</f>
        <v>未开工</v>
      </c>
      <c r="P71" t="s">
        <v>10</v>
      </c>
    </row>
    <row r="72" spans="2:16">
      <c r="B72" t="s">
        <v>264</v>
      </c>
      <c r="C72" t="str">
        <f>VLOOKUP(B72,表5!A:S,3,0)</f>
        <v>台州宝利经贸有限公司</v>
      </c>
      <c r="D72" t="s">
        <v>259</v>
      </c>
      <c r="E72" t="s">
        <v>266</v>
      </c>
      <c r="F72" t="str">
        <f t="shared" si="1"/>
        <v>2018-2019</v>
      </c>
      <c r="G72" s="11" t="s">
        <v>418</v>
      </c>
      <c r="H72" s="11" t="s">
        <v>419</v>
      </c>
      <c r="I72" s="11">
        <f>VLOOKUP(B72,表5!A:S,10,0)</f>
        <v>43191</v>
      </c>
      <c r="J72" s="11">
        <f>VLOOKUP(B72,表5!A:S,11,0)</f>
        <v>43678</v>
      </c>
      <c r="K72" s="12">
        <f>VLOOKUP(B72,表4!A:W,3,0)</f>
        <v>18000</v>
      </c>
      <c r="L72">
        <f>VLOOKUP(B72,表5!A:S,8,0)</f>
        <v>3000</v>
      </c>
      <c r="M72" t="s">
        <v>10</v>
      </c>
      <c r="N72" t="str">
        <f>VLOOKUP(B72,表4!A:W,7,0)</f>
        <v>新建</v>
      </c>
      <c r="O72" t="str">
        <f>VLOOKUP(B72,表4!A:W,5,0)</f>
        <v>未开工</v>
      </c>
      <c r="P72" t="s">
        <v>10</v>
      </c>
    </row>
    <row r="73" spans="2:16">
      <c r="B73" t="s">
        <v>420</v>
      </c>
      <c r="C73" t="str">
        <f>VLOOKUP(B73,表5!A:S,3,0)</f>
        <v>台州市椒江区粮油储备管理有限公司</v>
      </c>
      <c r="D73" t="s">
        <v>259</v>
      </c>
      <c r="E73" t="s">
        <v>421</v>
      </c>
      <c r="F73" t="str">
        <f t="shared" si="1"/>
        <v>2018-2020</v>
      </c>
      <c r="G73" s="11" t="s">
        <v>329</v>
      </c>
      <c r="H73" s="11" t="s">
        <v>325</v>
      </c>
      <c r="I73" s="11">
        <f>VLOOKUP(B73,表5!A:S,10,0)</f>
        <v>43101</v>
      </c>
      <c r="J73" s="11">
        <f>VLOOKUP(B73,表5!A:S,11,0)</f>
        <v>44166</v>
      </c>
      <c r="K73" s="12">
        <f>VLOOKUP(B73,表4!A:W,3,0)</f>
        <v>9973.09</v>
      </c>
      <c r="L73">
        <f>VLOOKUP(B73,表5!A:S,8,0)</f>
        <v>4000</v>
      </c>
      <c r="M73" t="s">
        <v>10</v>
      </c>
      <c r="N73" t="str">
        <f>VLOOKUP(B73,表4!A:W,7,0)</f>
        <v>新建</v>
      </c>
      <c r="O73" t="str">
        <f>VLOOKUP(B73,表4!A:W,5,0)</f>
        <v>未开工</v>
      </c>
      <c r="P73" t="s">
        <v>10</v>
      </c>
    </row>
    <row r="74" spans="2:16">
      <c r="B74" t="s">
        <v>267</v>
      </c>
      <c r="C74" t="str">
        <f>VLOOKUP(B74,表5!A:S,3,0)</f>
        <v>台州市农副产品集配中心有限公司</v>
      </c>
      <c r="D74" t="s">
        <v>259</v>
      </c>
      <c r="E74" t="s">
        <v>422</v>
      </c>
      <c r="F74" t="str">
        <f t="shared" si="1"/>
        <v>2019-2021</v>
      </c>
      <c r="G74" s="11" t="s">
        <v>337</v>
      </c>
      <c r="H74" s="11" t="s">
        <v>423</v>
      </c>
      <c r="I74" s="11">
        <f>VLOOKUP(B74,表5!A:S,10,0)</f>
        <v>43525</v>
      </c>
      <c r="J74" s="11">
        <f>VLOOKUP(B74,表5!A:S,11,0)</f>
        <v>44348</v>
      </c>
      <c r="K74" s="12">
        <f>VLOOKUP(B74,表4!A:W,3,0)</f>
        <v>104050</v>
      </c>
      <c r="L74">
        <f>VLOOKUP(B74,表5!A:S,8,0)</f>
        <v>20000</v>
      </c>
      <c r="M74" t="s">
        <v>26</v>
      </c>
      <c r="N74" t="str">
        <f>VLOOKUP(B74,表4!A:W,7,0)</f>
        <v>新建</v>
      </c>
      <c r="O74" t="str">
        <f>VLOOKUP(B74,表4!A:W,5,0)</f>
        <v>在建</v>
      </c>
      <c r="P74" t="s">
        <v>26</v>
      </c>
    </row>
    <row r="75" spans="2:16">
      <c r="B75" t="s">
        <v>270</v>
      </c>
      <c r="C75" t="str">
        <f>VLOOKUP(B75,表5!A:S,3,0)</f>
        <v>浙江黄岩洲锽实业有限公司</v>
      </c>
      <c r="D75" t="s">
        <v>259</v>
      </c>
      <c r="E75" t="s">
        <v>424</v>
      </c>
      <c r="F75" t="str">
        <f t="shared" si="1"/>
        <v>2019-2022</v>
      </c>
      <c r="G75" s="11" t="s">
        <v>382</v>
      </c>
      <c r="H75" s="11" t="s">
        <v>379</v>
      </c>
      <c r="I75" s="11">
        <f>VLOOKUP(B75,表5!A:S,10,0)</f>
        <v>43466</v>
      </c>
      <c r="J75" s="11">
        <f>VLOOKUP(B75,表5!A:S,11,0)</f>
        <v>44896</v>
      </c>
      <c r="K75" s="12">
        <f>VLOOKUP(B75,表4!A:W,3,0)</f>
        <v>40807</v>
      </c>
      <c r="L75">
        <f>VLOOKUP(B75,表5!A:S,8,0)</f>
        <v>15000</v>
      </c>
      <c r="M75" t="s">
        <v>10</v>
      </c>
      <c r="N75" t="str">
        <f>VLOOKUP(B75,表4!A:W,7,0)</f>
        <v>新建</v>
      </c>
      <c r="O75" t="str">
        <f>VLOOKUP(B75,表4!A:W,5,0)</f>
        <v>未开工</v>
      </c>
      <c r="P75" t="s">
        <v>10</v>
      </c>
    </row>
    <row r="76" spans="2:16">
      <c r="B76" t="s">
        <v>273</v>
      </c>
      <c r="C76" t="str">
        <f>VLOOKUP(B76,表5!A:S,3,0)</f>
        <v>富春控股集团有限公司</v>
      </c>
      <c r="D76" t="s">
        <v>259</v>
      </c>
      <c r="E76" t="s">
        <v>425</v>
      </c>
      <c r="F76" t="str">
        <f t="shared" si="1"/>
        <v>2019-2020</v>
      </c>
      <c r="G76" s="11" t="s">
        <v>326</v>
      </c>
      <c r="H76" s="11" t="s">
        <v>325</v>
      </c>
      <c r="I76" s="11">
        <f>VLOOKUP(B76,表5!A:S,10,0)</f>
        <v>43617</v>
      </c>
      <c r="J76" s="11">
        <f>VLOOKUP(B76,表5!A:S,11,0)</f>
        <v>44166</v>
      </c>
      <c r="K76" s="12">
        <f>VLOOKUP(B76,表4!A:W,3,0)</f>
        <v>100000</v>
      </c>
      <c r="L76">
        <f>VLOOKUP(B76,表5!A:S,8,0)</f>
        <v>16000</v>
      </c>
      <c r="M76" t="s">
        <v>10</v>
      </c>
      <c r="N76" t="str">
        <f>VLOOKUP(B76,表4!A:W,7,0)</f>
        <v>新建</v>
      </c>
      <c r="O76" t="str">
        <f>VLOOKUP(B76,表4!A:W,5,0)</f>
        <v>未开工</v>
      </c>
      <c r="P76" t="s">
        <v>10</v>
      </c>
    </row>
    <row r="77" spans="2:16">
      <c r="B77" t="s">
        <v>276</v>
      </c>
      <c r="C77" t="str">
        <f>VLOOKUP(B77,表5!A:S,3,0)</f>
        <v>浙江海八鲜农业发展有限公司</v>
      </c>
      <c r="D77" t="s">
        <v>259</v>
      </c>
      <c r="E77" t="s">
        <v>278</v>
      </c>
      <c r="F77" t="str">
        <f t="shared" si="1"/>
        <v>2018-2020</v>
      </c>
      <c r="G77" s="11" t="s">
        <v>426</v>
      </c>
      <c r="H77" s="11" t="s">
        <v>392</v>
      </c>
      <c r="I77" s="11">
        <f>VLOOKUP(B77,表5!A:S,10,0)</f>
        <v>43282</v>
      </c>
      <c r="J77" s="11">
        <f>VLOOKUP(B77,表5!A:S,11,0)</f>
        <v>43862</v>
      </c>
      <c r="K77" s="12">
        <f>VLOOKUP(B77,表4!A:W,3,0)</f>
        <v>11500</v>
      </c>
      <c r="L77">
        <f>VLOOKUP(B77,表5!A:S,8,0)</f>
        <v>750</v>
      </c>
      <c r="M77" t="s">
        <v>10</v>
      </c>
      <c r="N77" t="str">
        <f>VLOOKUP(B77,表4!A:W,7,0)</f>
        <v>改建</v>
      </c>
      <c r="O77" t="str">
        <f>VLOOKUP(B77,表4!A:W,5,0)</f>
        <v>未开工</v>
      </c>
      <c r="P77" t="s">
        <v>10</v>
      </c>
    </row>
    <row r="78" spans="2:16">
      <c r="B78" t="s">
        <v>279</v>
      </c>
      <c r="C78" t="str">
        <f>VLOOKUP(B78,表5!A:S,3,0)</f>
        <v>台州浙韵电子商务有限公司</v>
      </c>
      <c r="D78" t="s">
        <v>259</v>
      </c>
      <c r="E78" t="s">
        <v>427</v>
      </c>
      <c r="F78" t="str">
        <f t="shared" si="1"/>
        <v>2019-2021</v>
      </c>
      <c r="G78" s="11" t="s">
        <v>382</v>
      </c>
      <c r="H78" s="11" t="s">
        <v>332</v>
      </c>
      <c r="I78" s="11">
        <f>VLOOKUP(B78,表5!A:S,10,0)</f>
        <v>43466</v>
      </c>
      <c r="J78" s="11">
        <f>VLOOKUP(B78,表5!A:S,11,0)</f>
        <v>44531</v>
      </c>
      <c r="K78" s="12">
        <f>VLOOKUP(B78,表4!A:W,3,0)</f>
        <v>53500</v>
      </c>
      <c r="L78">
        <f>VLOOKUP(B78,表5!A:S,8,0)</f>
        <v>20000</v>
      </c>
      <c r="M78" t="s">
        <v>26</v>
      </c>
      <c r="N78" t="str">
        <f>VLOOKUP(B78,表4!A:W,7,0)</f>
        <v>新建</v>
      </c>
      <c r="O78" t="str">
        <f>VLOOKUP(B78,表4!A:W,5,0)</f>
        <v>在建</v>
      </c>
      <c r="P78" t="s">
        <v>26</v>
      </c>
    </row>
    <row r="79" spans="2:16">
      <c r="B79" t="s">
        <v>282</v>
      </c>
      <c r="C79" t="str">
        <f>VLOOKUP(B79,表5!A:S,3,0)</f>
        <v>浙江银轮普天供应链管理有限公司</v>
      </c>
      <c r="D79" t="s">
        <v>259</v>
      </c>
      <c r="E79" t="s">
        <v>428</v>
      </c>
      <c r="F79" t="str">
        <f t="shared" si="1"/>
        <v>2018-2020</v>
      </c>
      <c r="G79" s="11" t="s">
        <v>429</v>
      </c>
      <c r="H79" s="11" t="s">
        <v>392</v>
      </c>
      <c r="I79" s="11">
        <f>VLOOKUP(B79,表5!A:S,10,0)</f>
        <v>43252</v>
      </c>
      <c r="J79" s="11">
        <f>VLOOKUP(B79,表5!A:S,11,0)</f>
        <v>43862</v>
      </c>
      <c r="K79" s="12">
        <f>VLOOKUP(B79,表4!A:W,3,0)</f>
        <v>110000</v>
      </c>
      <c r="L79">
        <f>VLOOKUP(B79,表5!A:S,8,0)</f>
        <v>10000</v>
      </c>
      <c r="M79" t="s">
        <v>10</v>
      </c>
      <c r="N79" t="str">
        <f>VLOOKUP(B79,表4!A:W,7,0)</f>
        <v>新建</v>
      </c>
      <c r="O79" t="str">
        <f>VLOOKUP(B79,表4!A:W,5,0)</f>
        <v>未开工</v>
      </c>
      <c r="P79" t="s">
        <v>10</v>
      </c>
    </row>
    <row r="80" spans="2:16">
      <c r="B80" t="s">
        <v>285</v>
      </c>
      <c r="C80" t="str">
        <f>VLOOKUP(B80,表5!A:S,3,0)</f>
        <v>天台新农商农产品市场有限公司</v>
      </c>
      <c r="D80" t="s">
        <v>259</v>
      </c>
      <c r="E80" t="s">
        <v>430</v>
      </c>
      <c r="F80" t="str">
        <f t="shared" si="1"/>
        <v>2016-2017</v>
      </c>
      <c r="G80" s="11" t="s">
        <v>384</v>
      </c>
      <c r="H80" s="11" t="s">
        <v>343</v>
      </c>
      <c r="I80" s="11">
        <f>VLOOKUP(B80,表5!A:S,10,0)</f>
        <v>42370</v>
      </c>
      <c r="J80" s="11">
        <f>VLOOKUP(B80,表5!A:S,11,0)</f>
        <v>43070</v>
      </c>
      <c r="K80" s="12">
        <f>VLOOKUP(B80,表4!A:W,3,0)</f>
        <v>50000</v>
      </c>
      <c r="L80">
        <f>VLOOKUP(B80,表5!A:S,8,0)</f>
        <v>10000</v>
      </c>
      <c r="M80" t="s">
        <v>10</v>
      </c>
      <c r="N80" t="str">
        <f>VLOOKUP(B80,表4!A:W,7,0)</f>
        <v>新建</v>
      </c>
      <c r="O80" t="str">
        <f>VLOOKUP(B80,表4!A:W,5,0)</f>
        <v>未开工</v>
      </c>
      <c r="P80" t="s">
        <v>10</v>
      </c>
    </row>
    <row r="81" spans="2:16">
      <c r="B81" t="s">
        <v>431</v>
      </c>
      <c r="C81" t="str">
        <f>VLOOKUP(B81,表5!A:S,3,0)</f>
        <v>浙江美顺达石化有限公司</v>
      </c>
      <c r="D81" t="s">
        <v>259</v>
      </c>
      <c r="E81" t="s">
        <v>432</v>
      </c>
      <c r="F81" t="str">
        <f t="shared" si="1"/>
        <v>2013-2019</v>
      </c>
      <c r="G81" s="11" t="s">
        <v>433</v>
      </c>
      <c r="H81" s="11" t="s">
        <v>330</v>
      </c>
      <c r="I81" s="11">
        <f>VLOOKUP(B81,表5!A:S,10,0)</f>
        <v>41426</v>
      </c>
      <c r="J81" s="11">
        <f>VLOOKUP(B81,表5!A:S,11,0)</f>
        <v>43497</v>
      </c>
      <c r="K81" s="12">
        <f>VLOOKUP(B81,表4!A:W,3,0)</f>
        <v>2300</v>
      </c>
      <c r="L81">
        <f>VLOOKUP(B81,表5!A:S,8,0)</f>
        <v>800</v>
      </c>
      <c r="M81" t="s">
        <v>10</v>
      </c>
      <c r="N81" t="str">
        <f>VLOOKUP(B81,表4!A:W,7,0)</f>
        <v>改建</v>
      </c>
      <c r="O81" t="str">
        <f>VLOOKUP(B81,表4!A:W,5,0)</f>
        <v>未开工</v>
      </c>
      <c r="P81" t="s">
        <v>10</v>
      </c>
    </row>
    <row r="82" spans="2:16">
      <c r="B82" t="s">
        <v>288</v>
      </c>
      <c r="C82" t="str">
        <f>VLOOKUP(B82,表5!A:S,3,0)</f>
        <v>临海市交通投资集团有限公司</v>
      </c>
      <c r="D82" t="s">
        <v>259</v>
      </c>
      <c r="E82" t="s">
        <v>434</v>
      </c>
      <c r="F82" t="str">
        <f t="shared" si="1"/>
        <v>2019-2021</v>
      </c>
      <c r="G82" s="11" t="s">
        <v>327</v>
      </c>
      <c r="H82" s="11" t="s">
        <v>332</v>
      </c>
      <c r="I82" s="11">
        <f>VLOOKUP(B82,表5!A:S,10,0)</f>
        <v>43800</v>
      </c>
      <c r="J82" s="11">
        <f>VLOOKUP(B82,表5!A:S,11,0)</f>
        <v>44531</v>
      </c>
      <c r="K82" s="12">
        <f>VLOOKUP(B82,表4!A:W,3,0)</f>
        <v>66156.92</v>
      </c>
      <c r="L82">
        <f>VLOOKUP(B82,表5!A:S,8,0)</f>
        <v>5000</v>
      </c>
      <c r="M82" t="s">
        <v>10</v>
      </c>
      <c r="N82" t="str">
        <f>VLOOKUP(B82,表4!A:W,7,0)</f>
        <v>新建</v>
      </c>
      <c r="O82" t="str">
        <f>VLOOKUP(B82,表4!A:W,5,0)</f>
        <v>未开工</v>
      </c>
      <c r="P82" t="s">
        <v>10</v>
      </c>
    </row>
    <row r="83" spans="2:16">
      <c r="B83" t="s">
        <v>291</v>
      </c>
      <c r="C83" t="str">
        <f>VLOOKUP(B83,表5!A:S,3,0)</f>
        <v>丽水交普仓储有限公司</v>
      </c>
      <c r="D83" t="s">
        <v>293</v>
      </c>
      <c r="E83" t="s">
        <v>435</v>
      </c>
      <c r="F83" t="str">
        <f t="shared" si="1"/>
        <v>2019-2023</v>
      </c>
      <c r="G83" s="11" t="s">
        <v>330</v>
      </c>
      <c r="H83" s="11" t="s">
        <v>436</v>
      </c>
      <c r="I83" s="11">
        <f>VLOOKUP(B83,表5!A:S,10,0)</f>
        <v>43497</v>
      </c>
      <c r="J83" s="11">
        <f>VLOOKUP(B83,表5!A:S,11,0)</f>
        <v>44986</v>
      </c>
      <c r="K83" s="12">
        <f>VLOOKUP(B83,表4!A:W,3,0)</f>
        <v>150000</v>
      </c>
      <c r="L83">
        <f>VLOOKUP(B83,表5!A:S,8,0)</f>
        <v>12000</v>
      </c>
      <c r="M83" t="s">
        <v>10</v>
      </c>
      <c r="N83" t="str">
        <f>VLOOKUP(B83,表4!A:W,7,0)</f>
        <v>新建</v>
      </c>
      <c r="O83" t="str">
        <f>VLOOKUP(B83,表4!A:W,5,0)</f>
        <v>未开工</v>
      </c>
      <c r="P83" t="s">
        <v>10</v>
      </c>
    </row>
    <row r="84" spans="2:16">
      <c r="B84" t="s">
        <v>295</v>
      </c>
      <c r="C84" t="str">
        <f>VLOOKUP(B84,表5!A:S,3,0)</f>
        <v>网营物联（缙云）供应链有限公司</v>
      </c>
      <c r="D84" t="s">
        <v>293</v>
      </c>
      <c r="E84" t="s">
        <v>437</v>
      </c>
      <c r="F84" t="str">
        <f t="shared" si="1"/>
        <v>2019-2021</v>
      </c>
      <c r="G84" s="11" t="s">
        <v>327</v>
      </c>
      <c r="H84" s="11" t="s">
        <v>332</v>
      </c>
      <c r="I84" s="11">
        <f>VLOOKUP(B84,表5!A:S,10,0)</f>
        <v>43800</v>
      </c>
      <c r="J84" s="11">
        <f>VLOOKUP(B84,表5!A:S,11,0)</f>
        <v>44531</v>
      </c>
      <c r="K84" s="12">
        <f>VLOOKUP(B84,表4!A:W,3,0)</f>
        <v>100000</v>
      </c>
      <c r="L84">
        <f>VLOOKUP(B84,表5!A:S,8,0)</f>
        <v>6000</v>
      </c>
      <c r="M84" t="s">
        <v>10</v>
      </c>
      <c r="N84" t="str">
        <f>VLOOKUP(B84,表4!A:W,7,0)</f>
        <v>新建</v>
      </c>
      <c r="O84" t="str">
        <f>VLOOKUP(B84,表4!A:W,5,0)</f>
        <v>未开工</v>
      </c>
      <c r="P84" t="s">
        <v>10</v>
      </c>
    </row>
    <row r="85" spans="2:16">
      <c r="B85" t="s">
        <v>298</v>
      </c>
      <c r="C85" t="str">
        <f>VLOOKUP(B85,表5!A:S,3,0)</f>
        <v>庆元香菇市场有限公司</v>
      </c>
      <c r="D85" t="s">
        <v>293</v>
      </c>
      <c r="E85" t="s">
        <v>300</v>
      </c>
      <c r="F85" t="str">
        <f t="shared" si="1"/>
        <v>2013-2020</v>
      </c>
      <c r="G85" s="11" t="s">
        <v>438</v>
      </c>
      <c r="H85" s="11" t="s">
        <v>392</v>
      </c>
      <c r="I85" s="11">
        <f>VLOOKUP(B85,表5!A:S,10,0)</f>
        <v>41275</v>
      </c>
      <c r="J85" s="11">
        <f>VLOOKUP(B85,表5!A:S,11,0)</f>
        <v>43862</v>
      </c>
      <c r="K85" s="12">
        <f>VLOOKUP(B85,表4!A:W,3,0)</f>
        <v>156737</v>
      </c>
      <c r="L85">
        <f>VLOOKUP(B85,表5!A:S,8,0)</f>
        <v>6000</v>
      </c>
      <c r="M85" t="s">
        <v>40</v>
      </c>
      <c r="N85" t="str">
        <f>VLOOKUP(B85,表4!A:W,7,0)</f>
        <v>续建</v>
      </c>
      <c r="O85" t="str">
        <f>VLOOKUP(B85,表4!A:W,5,0)</f>
        <v>在建</v>
      </c>
      <c r="P85" t="s">
        <v>40</v>
      </c>
    </row>
    <row r="86" spans="2:16">
      <c r="B86" t="s">
        <v>302</v>
      </c>
      <c r="C86" t="str">
        <f>VLOOKUP(B86,表5!A:S,3,0)</f>
        <v>龙泉浙西南商贸物流市场开发有限公司</v>
      </c>
      <c r="D86" t="s">
        <v>293</v>
      </c>
      <c r="E86" t="s">
        <v>439</v>
      </c>
      <c r="F86" t="str">
        <f t="shared" si="1"/>
        <v>2017-2019</v>
      </c>
      <c r="G86" s="11" t="s">
        <v>440</v>
      </c>
      <c r="H86" s="11" t="s">
        <v>378</v>
      </c>
      <c r="I86" s="11">
        <f>VLOOKUP(B86,表5!A:S,10,0)</f>
        <v>42979</v>
      </c>
      <c r="J86" s="11">
        <f>VLOOKUP(B86,表5!A:S,11,0)</f>
        <v>43709</v>
      </c>
      <c r="K86" s="12">
        <f>VLOOKUP(B86,表4!A:W,3,0)</f>
        <v>48090</v>
      </c>
      <c r="L86">
        <f>VLOOKUP(B86,表5!A:S,8,0)</f>
        <v>20000</v>
      </c>
      <c r="M86" t="s">
        <v>26</v>
      </c>
      <c r="N86" t="str">
        <f>VLOOKUP(B86,表4!A:W,7,0)</f>
        <v>新建</v>
      </c>
      <c r="O86" t="str">
        <f>VLOOKUP(B86,表4!A:W,5,0)</f>
        <v>在建</v>
      </c>
      <c r="P86" t="s">
        <v>26</v>
      </c>
    </row>
    <row r="87" spans="2:12">
      <c r="B87" t="str">
        <f>表2!C2</f>
        <v>液化品物流服务中心</v>
      </c>
      <c r="C87" t="str">
        <f>VLOOKUP(B87,表2!C:AK,9,0)</f>
        <v>宁波大宗货物海铁联运物流枢纽港开发有限公司</v>
      </c>
      <c r="D87" t="str">
        <f>VLOOKUP(B87,表2!C:AK,3,0)</f>
        <v>宁波市</v>
      </c>
      <c r="E87" t="str">
        <f>VLOOKUP(B87,表2!C:AK,8,0)</f>
        <v>镇海液化品道路运输服务中心及危险化学运输车辆公共停放场所建设，并完善服务功能。</v>
      </c>
      <c r="F87" t="str">
        <f t="shared" si="1"/>
        <v>2019-2021</v>
      </c>
      <c r="G87">
        <f>VLOOKUP(B87,表2!C:AK,10,0)</f>
        <v>2019</v>
      </c>
      <c r="H87">
        <f>VLOOKUP(B87,表2!C:AK,12,0)</f>
        <v>2021</v>
      </c>
      <c r="K87" s="12">
        <f>VLOOKUP(B87,表2!C:AK,15,0)</f>
        <v>11000</v>
      </c>
      <c r="L87">
        <f>VLOOKUP(B87,表2!C:AK,16,0)</f>
        <v>0</v>
      </c>
    </row>
    <row r="88" spans="2:12">
      <c r="B88" t="str">
        <f>表2!C3</f>
        <v>镇海保税物流中心Ⅱ区建设工程</v>
      </c>
      <c r="C88" t="str">
        <f>VLOOKUP(B88,表2!C:AK,9,0)</f>
        <v>宁波大宗货物海铁联运物流枢纽港开发有限公司</v>
      </c>
      <c r="D88" t="str">
        <f>VLOOKUP(B88,表2!C:AK,3,0)</f>
        <v>宁波市</v>
      </c>
      <c r="E88" t="str">
        <f>VLOOKUP(B88,表2!C:AK,8,0)</f>
        <v>液化品的保税贸易、仓储、物流设施建设。</v>
      </c>
      <c r="F88" t="str">
        <f t="shared" si="1"/>
        <v>2019-2021</v>
      </c>
      <c r="G88">
        <f>VLOOKUP(B88,表2!C:AK,10,0)</f>
        <v>2019</v>
      </c>
      <c r="H88">
        <f>VLOOKUP(B88,表2!C:AK,12,0)</f>
        <v>2021</v>
      </c>
      <c r="K88" s="12">
        <f>VLOOKUP(B88,表2!C:AK,15,0)</f>
        <v>20000</v>
      </c>
      <c r="L88">
        <f>VLOOKUP(B88,表2!C:AK,16,0)</f>
        <v>0</v>
      </c>
    </row>
    <row r="89" spans="2:12">
      <c r="B89" t="str">
        <f>表2!C4</f>
        <v>城市配送项目</v>
      </c>
      <c r="C89" t="str">
        <f>VLOOKUP(B89,表2!C:AK,9,0)</f>
        <v>宁波大宗货物海铁联运物流枢纽港开发有限公司</v>
      </c>
      <c r="D89" t="str">
        <f>VLOOKUP(B89,表2!C:AK,3,0)</f>
        <v>宁波市</v>
      </c>
      <c r="E89" t="str">
        <f>VLOOKUP(B89,表2!C:AK,8,0)</f>
        <v>重点推进城市物流区孵化一期和二期，落实好宁波港海天路仓储用房、宝湾物流，发展第三方、第四方物流，打造集城市生活物资交易、仓储、展示、配送等功能于一体的城市配送综合体。</v>
      </c>
      <c r="F89" t="str">
        <f t="shared" si="1"/>
        <v>2019-2021</v>
      </c>
      <c r="G89">
        <f>VLOOKUP(B89,表2!C:AK,10,0)</f>
        <v>2019</v>
      </c>
      <c r="H89">
        <f>VLOOKUP(B89,表2!C:AK,12,0)</f>
        <v>2021</v>
      </c>
      <c r="K89" s="12">
        <f>VLOOKUP(B89,表2!C:AK,15,0)</f>
        <v>180000</v>
      </c>
      <c r="L89">
        <f>VLOOKUP(B89,表2!C:AK,16,0)</f>
        <v>80000</v>
      </c>
    </row>
    <row r="90" spans="2:12">
      <c r="B90" t="str">
        <f>表2!C5</f>
        <v>临港物流研发服务中心建设</v>
      </c>
      <c r="C90" t="str">
        <f>VLOOKUP(B90,表2!C:AK,9,0)</f>
        <v>宁波大宗货物海铁联运物流枢纽港开发有限公司</v>
      </c>
      <c r="D90" t="str">
        <f>VLOOKUP(B90,表2!C:AK,3,0)</f>
        <v>宁波市</v>
      </c>
      <c r="E90" t="str">
        <f>VLOOKUP(B90,表2!C:AK,8,0)</f>
        <v>集聚物流研发机构，在物联网、大数据的综合解决方案，多式联运、保税物流等模式创新，高端物流装备研发等领域，组织实施创新工程，逐步形成有实力的临港物流研发中心。</v>
      </c>
      <c r="F90" t="str">
        <f t="shared" si="1"/>
        <v>2019-2022</v>
      </c>
      <c r="G90">
        <f>VLOOKUP(B90,表2!C:AK,10,0)</f>
        <v>2019</v>
      </c>
      <c r="H90">
        <f>VLOOKUP(B90,表2!C:AK,12,0)</f>
        <v>2022</v>
      </c>
      <c r="K90" s="12">
        <f>VLOOKUP(B90,表2!C:AK,15,0)</f>
        <v>50000</v>
      </c>
      <c r="L90">
        <f>VLOOKUP(B90,表2!C:AK,16,0)</f>
        <v>6000</v>
      </c>
    </row>
    <row r="91" spans="2:12">
      <c r="B91" t="str">
        <f>表2!C6</f>
        <v>临港化工品交易中心</v>
      </c>
      <c r="C91" t="str">
        <f>VLOOKUP(B91,表2!C:AK,9,0)</f>
        <v>宁波大宗货物海铁联运物流枢纽港开发有限公司</v>
      </c>
      <c r="D91" t="str">
        <f>VLOOKUP(B91,表2!C:AK,3,0)</f>
        <v>宁波市</v>
      </c>
      <c r="E91" t="str">
        <f>VLOOKUP(B91,表2!C:AK,8,0)</f>
        <v>开展化工新材料和精细化工研究，发展进口替代型化工新材料、更新换代类精细化工新产品的研发、工艺设计和成果推广。</v>
      </c>
      <c r="F91" t="str">
        <f t="shared" si="1"/>
        <v>2019-2022</v>
      </c>
      <c r="G91">
        <f>VLOOKUP(B91,表2!C:AK,10,0)</f>
        <v>2019</v>
      </c>
      <c r="H91">
        <f>VLOOKUP(B91,表2!C:AK,12,0)</f>
        <v>2022</v>
      </c>
      <c r="K91" s="12">
        <f>VLOOKUP(B91,表2!C:AK,15,0)</f>
        <v>16000</v>
      </c>
      <c r="L91">
        <f>VLOOKUP(B91,表2!C:AK,16,0)</f>
        <v>10000</v>
      </c>
    </row>
    <row r="92" spans="2:12">
      <c r="B92" t="str">
        <f>表2!C7</f>
        <v>供应链中心（冷链）</v>
      </c>
      <c r="C92" t="str">
        <f>VLOOKUP(B92,表2!C:AK,9,0)</f>
        <v>宁波大宗货物海铁联运物流枢纽港开发有限公司</v>
      </c>
      <c r="D92" t="str">
        <f>VLOOKUP(B92,表2!C:AK,3,0)</f>
        <v>宁波市</v>
      </c>
      <c r="E92" t="str">
        <f>VLOOKUP(B92,表2!C:AK,8,0)</f>
        <v>为制造、商贸等企业提供研发设计、集中采购、组织生产、物流分销、终端管理、品牌营销等供应链服务，融通物流、商流、信息流、资金流。</v>
      </c>
      <c r="F92" t="str">
        <f t="shared" si="1"/>
        <v>2019-2022</v>
      </c>
      <c r="G92">
        <f>VLOOKUP(B92,表2!C:AK,10,0)</f>
        <v>2019</v>
      </c>
      <c r="H92">
        <f>VLOOKUP(B92,表2!C:AK,12,0)</f>
        <v>2022</v>
      </c>
      <c r="K92" s="12">
        <f>VLOOKUP(B92,表2!C:AK,15,0)</f>
        <v>40000</v>
      </c>
      <c r="L92">
        <f>VLOOKUP(B92,表2!C:AK,16,0)</f>
        <v>0</v>
      </c>
    </row>
  </sheetData>
  <mergeCells count="1">
    <mergeCell ref="A2:C2"/>
  </mergeCells>
  <pageMargins left="0.699305555555556" right="0.699305555555556" top="0.75" bottom="0.75" header="0.3" footer="0.3"/>
  <pageSetup paperSize="9"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T85"/>
  <sheetViews>
    <sheetView workbookViewId="0">
      <selection activeCell="F1" sqref="F1"/>
    </sheetView>
  </sheetViews>
  <sheetFormatPr defaultColWidth="9" defaultRowHeight="13.5"/>
  <cols>
    <col min="1" max="1" width="44.875" customWidth="1"/>
    <col min="6" max="6" width="11.5" customWidth="1"/>
    <col min="9" max="10" width="9" customWidth="1"/>
    <col min="14" max="14" width="27.625" customWidth="1"/>
    <col min="15" max="15" width="9" customWidth="1"/>
    <col min="16" max="16" width="14.625" customWidth="1"/>
    <col min="17" max="19" width="9" customWidth="1"/>
    <col min="259" max="259" width="21" customWidth="1"/>
    <col min="267" max="267" width="12.5" customWidth="1"/>
    <col min="270" max="270" width="17.75" customWidth="1"/>
    <col min="271" max="271" width="15.5" customWidth="1"/>
    <col min="272" max="272" width="17" customWidth="1"/>
    <col min="273" max="273" width="13" customWidth="1"/>
    <col min="274" max="274" width="22" customWidth="1"/>
    <col min="275" max="275" width="19.625" customWidth="1"/>
    <col min="515" max="515" width="21" customWidth="1"/>
    <col min="523" max="523" width="12.5" customWidth="1"/>
    <col min="526" max="526" width="17.75" customWidth="1"/>
    <col min="527" max="527" width="15.5" customWidth="1"/>
    <col min="528" max="528" width="17" customWidth="1"/>
    <col min="529" max="529" width="13" customWidth="1"/>
    <col min="530" max="530" width="22" customWidth="1"/>
    <col min="531" max="531" width="19.625" customWidth="1"/>
    <col min="771" max="771" width="21" customWidth="1"/>
    <col min="779" max="779" width="12.5" customWidth="1"/>
    <col min="782" max="782" width="17.75" customWidth="1"/>
    <col min="783" max="783" width="15.5" customWidth="1"/>
    <col min="784" max="784" width="17" customWidth="1"/>
    <col min="785" max="785" width="13" customWidth="1"/>
    <col min="786" max="786" width="22" customWidth="1"/>
    <col min="787" max="787" width="19.625" customWidth="1"/>
    <col min="1027" max="1027" width="21" customWidth="1"/>
    <col min="1035" max="1035" width="12.5" customWidth="1"/>
    <col min="1038" max="1038" width="17.75" customWidth="1"/>
    <col min="1039" max="1039" width="15.5" customWidth="1"/>
    <col min="1040" max="1040" width="17" customWidth="1"/>
    <col min="1041" max="1041" width="13" customWidth="1"/>
    <col min="1042" max="1042" width="22" customWidth="1"/>
    <col min="1043" max="1043" width="19.625" customWidth="1"/>
    <col min="1283" max="1283" width="21" customWidth="1"/>
    <col min="1291" max="1291" width="12.5" customWidth="1"/>
    <col min="1294" max="1294" width="17.75" customWidth="1"/>
    <col min="1295" max="1295" width="15.5" customWidth="1"/>
    <col min="1296" max="1296" width="17" customWidth="1"/>
    <col min="1297" max="1297" width="13" customWidth="1"/>
    <col min="1298" max="1298" width="22" customWidth="1"/>
    <col min="1299" max="1299" width="19.625" customWidth="1"/>
    <col min="1539" max="1539" width="21" customWidth="1"/>
    <col min="1547" max="1547" width="12.5" customWidth="1"/>
    <col min="1550" max="1550" width="17.75" customWidth="1"/>
    <col min="1551" max="1551" width="15.5" customWidth="1"/>
    <col min="1552" max="1552" width="17" customWidth="1"/>
    <col min="1553" max="1553" width="13" customWidth="1"/>
    <col min="1554" max="1554" width="22" customWidth="1"/>
    <col min="1555" max="1555" width="19.625" customWidth="1"/>
    <col min="1795" max="1795" width="21" customWidth="1"/>
    <col min="1803" max="1803" width="12.5" customWidth="1"/>
    <col min="1806" max="1806" width="17.75" customWidth="1"/>
    <col min="1807" max="1807" width="15.5" customWidth="1"/>
    <col min="1808" max="1808" width="17" customWidth="1"/>
    <col min="1809" max="1809" width="13" customWidth="1"/>
    <col min="1810" max="1810" width="22" customWidth="1"/>
    <col min="1811" max="1811" width="19.625" customWidth="1"/>
    <col min="2051" max="2051" width="21" customWidth="1"/>
    <col min="2059" max="2059" width="12.5" customWidth="1"/>
    <col min="2062" max="2062" width="17.75" customWidth="1"/>
    <col min="2063" max="2063" width="15.5" customWidth="1"/>
    <col min="2064" max="2064" width="17" customWidth="1"/>
    <col min="2065" max="2065" width="13" customWidth="1"/>
    <col min="2066" max="2066" width="22" customWidth="1"/>
    <col min="2067" max="2067" width="19.625" customWidth="1"/>
    <col min="2307" max="2307" width="21" customWidth="1"/>
    <col min="2315" max="2315" width="12.5" customWidth="1"/>
    <col min="2318" max="2318" width="17.75" customWidth="1"/>
    <col min="2319" max="2319" width="15.5" customWidth="1"/>
    <col min="2320" max="2320" width="17" customWidth="1"/>
    <col min="2321" max="2321" width="13" customWidth="1"/>
    <col min="2322" max="2322" width="22" customWidth="1"/>
    <col min="2323" max="2323" width="19.625" customWidth="1"/>
    <col min="2563" max="2563" width="21" customWidth="1"/>
    <col min="2571" max="2571" width="12.5" customWidth="1"/>
    <col min="2574" max="2574" width="17.75" customWidth="1"/>
    <col min="2575" max="2575" width="15.5" customWidth="1"/>
    <col min="2576" max="2576" width="17" customWidth="1"/>
    <col min="2577" max="2577" width="13" customWidth="1"/>
    <col min="2578" max="2578" width="22" customWidth="1"/>
    <col min="2579" max="2579" width="19.625" customWidth="1"/>
    <col min="2819" max="2819" width="21" customWidth="1"/>
    <col min="2827" max="2827" width="12.5" customWidth="1"/>
    <col min="2830" max="2830" width="17.75" customWidth="1"/>
    <col min="2831" max="2831" width="15.5" customWidth="1"/>
    <col min="2832" max="2832" width="17" customWidth="1"/>
    <col min="2833" max="2833" width="13" customWidth="1"/>
    <col min="2834" max="2834" width="22" customWidth="1"/>
    <col min="2835" max="2835" width="19.625" customWidth="1"/>
    <col min="3075" max="3075" width="21" customWidth="1"/>
    <col min="3083" max="3083" width="12.5" customWidth="1"/>
    <col min="3086" max="3086" width="17.75" customWidth="1"/>
    <col min="3087" max="3087" width="15.5" customWidth="1"/>
    <col min="3088" max="3088" width="17" customWidth="1"/>
    <col min="3089" max="3089" width="13" customWidth="1"/>
    <col min="3090" max="3090" width="22" customWidth="1"/>
    <col min="3091" max="3091" width="19.625" customWidth="1"/>
    <col min="3331" max="3331" width="21" customWidth="1"/>
    <col min="3339" max="3339" width="12.5" customWidth="1"/>
    <col min="3342" max="3342" width="17.75" customWidth="1"/>
    <col min="3343" max="3343" width="15.5" customWidth="1"/>
    <col min="3344" max="3344" width="17" customWidth="1"/>
    <col min="3345" max="3345" width="13" customWidth="1"/>
    <col min="3346" max="3346" width="22" customWidth="1"/>
    <col min="3347" max="3347" width="19.625" customWidth="1"/>
    <col min="3587" max="3587" width="21" customWidth="1"/>
    <col min="3595" max="3595" width="12.5" customWidth="1"/>
    <col min="3598" max="3598" width="17.75" customWidth="1"/>
    <col min="3599" max="3599" width="15.5" customWidth="1"/>
    <col min="3600" max="3600" width="17" customWidth="1"/>
    <col min="3601" max="3601" width="13" customWidth="1"/>
    <col min="3602" max="3602" width="22" customWidth="1"/>
    <col min="3603" max="3603" width="19.625" customWidth="1"/>
    <col min="3843" max="3843" width="21" customWidth="1"/>
    <col min="3851" max="3851" width="12.5" customWidth="1"/>
    <col min="3854" max="3854" width="17.75" customWidth="1"/>
    <col min="3855" max="3855" width="15.5" customWidth="1"/>
    <col min="3856" max="3856" width="17" customWidth="1"/>
    <col min="3857" max="3857" width="13" customWidth="1"/>
    <col min="3858" max="3858" width="22" customWidth="1"/>
    <col min="3859" max="3859" width="19.625" customWidth="1"/>
    <col min="4099" max="4099" width="21" customWidth="1"/>
    <col min="4107" max="4107" width="12.5" customWidth="1"/>
    <col min="4110" max="4110" width="17.75" customWidth="1"/>
    <col min="4111" max="4111" width="15.5" customWidth="1"/>
    <col min="4112" max="4112" width="17" customWidth="1"/>
    <col min="4113" max="4113" width="13" customWidth="1"/>
    <col min="4114" max="4114" width="22" customWidth="1"/>
    <col min="4115" max="4115" width="19.625" customWidth="1"/>
    <col min="4355" max="4355" width="21" customWidth="1"/>
    <col min="4363" max="4363" width="12.5" customWidth="1"/>
    <col min="4366" max="4366" width="17.75" customWidth="1"/>
    <col min="4367" max="4367" width="15.5" customWidth="1"/>
    <col min="4368" max="4368" width="17" customWidth="1"/>
    <col min="4369" max="4369" width="13" customWidth="1"/>
    <col min="4370" max="4370" width="22" customWidth="1"/>
    <col min="4371" max="4371" width="19.625" customWidth="1"/>
    <col min="4611" max="4611" width="21" customWidth="1"/>
    <col min="4619" max="4619" width="12.5" customWidth="1"/>
    <col min="4622" max="4622" width="17.75" customWidth="1"/>
    <col min="4623" max="4623" width="15.5" customWidth="1"/>
    <col min="4624" max="4624" width="17" customWidth="1"/>
    <col min="4625" max="4625" width="13" customWidth="1"/>
    <col min="4626" max="4626" width="22" customWidth="1"/>
    <col min="4627" max="4627" width="19.625" customWidth="1"/>
    <col min="4867" max="4867" width="21" customWidth="1"/>
    <col min="4875" max="4875" width="12.5" customWidth="1"/>
    <col min="4878" max="4878" width="17.75" customWidth="1"/>
    <col min="4879" max="4879" width="15.5" customWidth="1"/>
    <col min="4880" max="4880" width="17" customWidth="1"/>
    <col min="4881" max="4881" width="13" customWidth="1"/>
    <col min="4882" max="4882" width="22" customWidth="1"/>
    <col min="4883" max="4883" width="19.625" customWidth="1"/>
    <col min="5123" max="5123" width="21" customWidth="1"/>
    <col min="5131" max="5131" width="12.5" customWidth="1"/>
    <col min="5134" max="5134" width="17.75" customWidth="1"/>
    <col min="5135" max="5135" width="15.5" customWidth="1"/>
    <col min="5136" max="5136" width="17" customWidth="1"/>
    <col min="5137" max="5137" width="13" customWidth="1"/>
    <col min="5138" max="5138" width="22" customWidth="1"/>
    <col min="5139" max="5139" width="19.625" customWidth="1"/>
    <col min="5379" max="5379" width="21" customWidth="1"/>
    <col min="5387" max="5387" width="12.5" customWidth="1"/>
    <col min="5390" max="5390" width="17.75" customWidth="1"/>
    <col min="5391" max="5391" width="15.5" customWidth="1"/>
    <col min="5392" max="5392" width="17" customWidth="1"/>
    <col min="5393" max="5393" width="13" customWidth="1"/>
    <col min="5394" max="5394" width="22" customWidth="1"/>
    <col min="5395" max="5395" width="19.625" customWidth="1"/>
    <col min="5635" max="5635" width="21" customWidth="1"/>
    <col min="5643" max="5643" width="12.5" customWidth="1"/>
    <col min="5646" max="5646" width="17.75" customWidth="1"/>
    <col min="5647" max="5647" width="15.5" customWidth="1"/>
    <col min="5648" max="5648" width="17" customWidth="1"/>
    <col min="5649" max="5649" width="13" customWidth="1"/>
    <col min="5650" max="5650" width="22" customWidth="1"/>
    <col min="5651" max="5651" width="19.625" customWidth="1"/>
    <col min="5891" max="5891" width="21" customWidth="1"/>
    <col min="5899" max="5899" width="12.5" customWidth="1"/>
    <col min="5902" max="5902" width="17.75" customWidth="1"/>
    <col min="5903" max="5903" width="15.5" customWidth="1"/>
    <col min="5904" max="5904" width="17" customWidth="1"/>
    <col min="5905" max="5905" width="13" customWidth="1"/>
    <col min="5906" max="5906" width="22" customWidth="1"/>
    <col min="5907" max="5907" width="19.625" customWidth="1"/>
    <col min="6147" max="6147" width="21" customWidth="1"/>
    <col min="6155" max="6155" width="12.5" customWidth="1"/>
    <col min="6158" max="6158" width="17.75" customWidth="1"/>
    <col min="6159" max="6159" width="15.5" customWidth="1"/>
    <col min="6160" max="6160" width="17" customWidth="1"/>
    <col min="6161" max="6161" width="13" customWidth="1"/>
    <col min="6162" max="6162" width="22" customWidth="1"/>
    <col min="6163" max="6163" width="19.625" customWidth="1"/>
    <col min="6403" max="6403" width="21" customWidth="1"/>
    <col min="6411" max="6411" width="12.5" customWidth="1"/>
    <col min="6414" max="6414" width="17.75" customWidth="1"/>
    <col min="6415" max="6415" width="15.5" customWidth="1"/>
    <col min="6416" max="6416" width="17" customWidth="1"/>
    <col min="6417" max="6417" width="13" customWidth="1"/>
    <col min="6418" max="6418" width="22" customWidth="1"/>
    <col min="6419" max="6419" width="19.625" customWidth="1"/>
    <col min="6659" max="6659" width="21" customWidth="1"/>
    <col min="6667" max="6667" width="12.5" customWidth="1"/>
    <col min="6670" max="6670" width="17.75" customWidth="1"/>
    <col min="6671" max="6671" width="15.5" customWidth="1"/>
    <col min="6672" max="6672" width="17" customWidth="1"/>
    <col min="6673" max="6673" width="13" customWidth="1"/>
    <col min="6674" max="6674" width="22" customWidth="1"/>
    <col min="6675" max="6675" width="19.625" customWidth="1"/>
    <col min="6915" max="6915" width="21" customWidth="1"/>
    <col min="6923" max="6923" width="12.5" customWidth="1"/>
    <col min="6926" max="6926" width="17.75" customWidth="1"/>
    <col min="6927" max="6927" width="15.5" customWidth="1"/>
    <col min="6928" max="6928" width="17" customWidth="1"/>
    <col min="6929" max="6929" width="13" customWidth="1"/>
    <col min="6930" max="6930" width="22" customWidth="1"/>
    <col min="6931" max="6931" width="19.625" customWidth="1"/>
    <col min="7171" max="7171" width="21" customWidth="1"/>
    <col min="7179" max="7179" width="12.5" customWidth="1"/>
    <col min="7182" max="7182" width="17.75" customWidth="1"/>
    <col min="7183" max="7183" width="15.5" customWidth="1"/>
    <col min="7184" max="7184" width="17" customWidth="1"/>
    <col min="7185" max="7185" width="13" customWidth="1"/>
    <col min="7186" max="7186" width="22" customWidth="1"/>
    <col min="7187" max="7187" width="19.625" customWidth="1"/>
    <col min="7427" max="7427" width="21" customWidth="1"/>
    <col min="7435" max="7435" width="12.5" customWidth="1"/>
    <col min="7438" max="7438" width="17.75" customWidth="1"/>
    <col min="7439" max="7439" width="15.5" customWidth="1"/>
    <col min="7440" max="7440" width="17" customWidth="1"/>
    <col min="7441" max="7441" width="13" customWidth="1"/>
    <col min="7442" max="7442" width="22" customWidth="1"/>
    <col min="7443" max="7443" width="19.625" customWidth="1"/>
    <col min="7683" max="7683" width="21" customWidth="1"/>
    <col min="7691" max="7691" width="12.5" customWidth="1"/>
    <col min="7694" max="7694" width="17.75" customWidth="1"/>
    <col min="7695" max="7695" width="15.5" customWidth="1"/>
    <col min="7696" max="7696" width="17" customWidth="1"/>
    <col min="7697" max="7697" width="13" customWidth="1"/>
    <col min="7698" max="7698" width="22" customWidth="1"/>
    <col min="7699" max="7699" width="19.625" customWidth="1"/>
    <col min="7939" max="7939" width="21" customWidth="1"/>
    <col min="7947" max="7947" width="12.5" customWidth="1"/>
    <col min="7950" max="7950" width="17.75" customWidth="1"/>
    <col min="7951" max="7951" width="15.5" customWidth="1"/>
    <col min="7952" max="7952" width="17" customWidth="1"/>
    <col min="7953" max="7953" width="13" customWidth="1"/>
    <col min="7954" max="7954" width="22" customWidth="1"/>
    <col min="7955" max="7955" width="19.625" customWidth="1"/>
    <col min="8195" max="8195" width="21" customWidth="1"/>
    <col min="8203" max="8203" width="12.5" customWidth="1"/>
    <col min="8206" max="8206" width="17.75" customWidth="1"/>
    <col min="8207" max="8207" width="15.5" customWidth="1"/>
    <col min="8208" max="8208" width="17" customWidth="1"/>
    <col min="8209" max="8209" width="13" customWidth="1"/>
    <col min="8210" max="8210" width="22" customWidth="1"/>
    <col min="8211" max="8211" width="19.625" customWidth="1"/>
    <col min="8451" max="8451" width="21" customWidth="1"/>
    <col min="8459" max="8459" width="12.5" customWidth="1"/>
    <col min="8462" max="8462" width="17.75" customWidth="1"/>
    <col min="8463" max="8463" width="15.5" customWidth="1"/>
    <col min="8464" max="8464" width="17" customWidth="1"/>
    <col min="8465" max="8465" width="13" customWidth="1"/>
    <col min="8466" max="8466" width="22" customWidth="1"/>
    <col min="8467" max="8467" width="19.625" customWidth="1"/>
    <col min="8707" max="8707" width="21" customWidth="1"/>
    <col min="8715" max="8715" width="12.5" customWidth="1"/>
    <col min="8718" max="8718" width="17.75" customWidth="1"/>
    <col min="8719" max="8719" width="15.5" customWidth="1"/>
    <col min="8720" max="8720" width="17" customWidth="1"/>
    <col min="8721" max="8721" width="13" customWidth="1"/>
    <col min="8722" max="8722" width="22" customWidth="1"/>
    <col min="8723" max="8723" width="19.625" customWidth="1"/>
    <col min="8963" max="8963" width="21" customWidth="1"/>
    <col min="8971" max="8971" width="12.5" customWidth="1"/>
    <col min="8974" max="8974" width="17.75" customWidth="1"/>
    <col min="8975" max="8975" width="15.5" customWidth="1"/>
    <col min="8976" max="8976" width="17" customWidth="1"/>
    <col min="8977" max="8977" width="13" customWidth="1"/>
    <col min="8978" max="8978" width="22" customWidth="1"/>
    <col min="8979" max="8979" width="19.625" customWidth="1"/>
    <col min="9219" max="9219" width="21" customWidth="1"/>
    <col min="9227" max="9227" width="12.5" customWidth="1"/>
    <col min="9230" max="9230" width="17.75" customWidth="1"/>
    <col min="9231" max="9231" width="15.5" customWidth="1"/>
    <col min="9232" max="9232" width="17" customWidth="1"/>
    <col min="9233" max="9233" width="13" customWidth="1"/>
    <col min="9234" max="9234" width="22" customWidth="1"/>
    <col min="9235" max="9235" width="19.625" customWidth="1"/>
    <col min="9475" max="9475" width="21" customWidth="1"/>
    <col min="9483" max="9483" width="12.5" customWidth="1"/>
    <col min="9486" max="9486" width="17.75" customWidth="1"/>
    <col min="9487" max="9487" width="15.5" customWidth="1"/>
    <col min="9488" max="9488" width="17" customWidth="1"/>
    <col min="9489" max="9489" width="13" customWidth="1"/>
    <col min="9490" max="9490" width="22" customWidth="1"/>
    <col min="9491" max="9491" width="19.625" customWidth="1"/>
    <col min="9731" max="9731" width="21" customWidth="1"/>
    <col min="9739" max="9739" width="12.5" customWidth="1"/>
    <col min="9742" max="9742" width="17.75" customWidth="1"/>
    <col min="9743" max="9743" width="15.5" customWidth="1"/>
    <col min="9744" max="9744" width="17" customWidth="1"/>
    <col min="9745" max="9745" width="13" customWidth="1"/>
    <col min="9746" max="9746" width="22" customWidth="1"/>
    <col min="9747" max="9747" width="19.625" customWidth="1"/>
    <col min="9987" max="9987" width="21" customWidth="1"/>
    <col min="9995" max="9995" width="12.5" customWidth="1"/>
    <col min="9998" max="9998" width="17.75" customWidth="1"/>
    <col min="9999" max="9999" width="15.5" customWidth="1"/>
    <col min="10000" max="10000" width="17" customWidth="1"/>
    <col min="10001" max="10001" width="13" customWidth="1"/>
    <col min="10002" max="10002" width="22" customWidth="1"/>
    <col min="10003" max="10003" width="19.625" customWidth="1"/>
    <col min="10243" max="10243" width="21" customWidth="1"/>
    <col min="10251" max="10251" width="12.5" customWidth="1"/>
    <col min="10254" max="10254" width="17.75" customWidth="1"/>
    <col min="10255" max="10255" width="15.5" customWidth="1"/>
    <col min="10256" max="10256" width="17" customWidth="1"/>
    <col min="10257" max="10257" width="13" customWidth="1"/>
    <col min="10258" max="10258" width="22" customWidth="1"/>
    <col min="10259" max="10259" width="19.625" customWidth="1"/>
    <col min="10499" max="10499" width="21" customWidth="1"/>
    <col min="10507" max="10507" width="12.5" customWidth="1"/>
    <col min="10510" max="10510" width="17.75" customWidth="1"/>
    <col min="10511" max="10511" width="15.5" customWidth="1"/>
    <col min="10512" max="10512" width="17" customWidth="1"/>
    <col min="10513" max="10513" width="13" customWidth="1"/>
    <col min="10514" max="10514" width="22" customWidth="1"/>
    <col min="10515" max="10515" width="19.625" customWidth="1"/>
    <col min="10755" max="10755" width="21" customWidth="1"/>
    <col min="10763" max="10763" width="12.5" customWidth="1"/>
    <col min="10766" max="10766" width="17.75" customWidth="1"/>
    <col min="10767" max="10767" width="15.5" customWidth="1"/>
    <col min="10768" max="10768" width="17" customWidth="1"/>
    <col min="10769" max="10769" width="13" customWidth="1"/>
    <col min="10770" max="10770" width="22" customWidth="1"/>
    <col min="10771" max="10771" width="19.625" customWidth="1"/>
    <col min="11011" max="11011" width="21" customWidth="1"/>
    <col min="11019" max="11019" width="12.5" customWidth="1"/>
    <col min="11022" max="11022" width="17.75" customWidth="1"/>
    <col min="11023" max="11023" width="15.5" customWidth="1"/>
    <col min="11024" max="11024" width="17" customWidth="1"/>
    <col min="11025" max="11025" width="13" customWidth="1"/>
    <col min="11026" max="11026" width="22" customWidth="1"/>
    <col min="11027" max="11027" width="19.625" customWidth="1"/>
    <col min="11267" max="11267" width="21" customWidth="1"/>
    <col min="11275" max="11275" width="12.5" customWidth="1"/>
    <col min="11278" max="11278" width="17.75" customWidth="1"/>
    <col min="11279" max="11279" width="15.5" customWidth="1"/>
    <col min="11280" max="11280" width="17" customWidth="1"/>
    <col min="11281" max="11281" width="13" customWidth="1"/>
    <col min="11282" max="11282" width="22" customWidth="1"/>
    <col min="11283" max="11283" width="19.625" customWidth="1"/>
    <col min="11523" max="11523" width="21" customWidth="1"/>
    <col min="11531" max="11531" width="12.5" customWidth="1"/>
    <col min="11534" max="11534" width="17.75" customWidth="1"/>
    <col min="11535" max="11535" width="15.5" customWidth="1"/>
    <col min="11536" max="11536" width="17" customWidth="1"/>
    <col min="11537" max="11537" width="13" customWidth="1"/>
    <col min="11538" max="11538" width="22" customWidth="1"/>
    <col min="11539" max="11539" width="19.625" customWidth="1"/>
    <col min="11779" max="11779" width="21" customWidth="1"/>
    <col min="11787" max="11787" width="12.5" customWidth="1"/>
    <col min="11790" max="11790" width="17.75" customWidth="1"/>
    <col min="11791" max="11791" width="15.5" customWidth="1"/>
    <col min="11792" max="11792" width="17" customWidth="1"/>
    <col min="11793" max="11793" width="13" customWidth="1"/>
    <col min="11794" max="11794" width="22" customWidth="1"/>
    <col min="11795" max="11795" width="19.625" customWidth="1"/>
    <col min="12035" max="12035" width="21" customWidth="1"/>
    <col min="12043" max="12043" width="12.5" customWidth="1"/>
    <col min="12046" max="12046" width="17.75" customWidth="1"/>
    <col min="12047" max="12047" width="15.5" customWidth="1"/>
    <col min="12048" max="12048" width="17" customWidth="1"/>
    <col min="12049" max="12049" width="13" customWidth="1"/>
    <col min="12050" max="12050" width="22" customWidth="1"/>
    <col min="12051" max="12051" width="19.625" customWidth="1"/>
    <col min="12291" max="12291" width="21" customWidth="1"/>
    <col min="12299" max="12299" width="12.5" customWidth="1"/>
    <col min="12302" max="12302" width="17.75" customWidth="1"/>
    <col min="12303" max="12303" width="15.5" customWidth="1"/>
    <col min="12304" max="12304" width="17" customWidth="1"/>
    <col min="12305" max="12305" width="13" customWidth="1"/>
    <col min="12306" max="12306" width="22" customWidth="1"/>
    <col min="12307" max="12307" width="19.625" customWidth="1"/>
    <col min="12547" max="12547" width="21" customWidth="1"/>
    <col min="12555" max="12555" width="12.5" customWidth="1"/>
    <col min="12558" max="12558" width="17.75" customWidth="1"/>
    <col min="12559" max="12559" width="15.5" customWidth="1"/>
    <col min="12560" max="12560" width="17" customWidth="1"/>
    <col min="12561" max="12561" width="13" customWidth="1"/>
    <col min="12562" max="12562" width="22" customWidth="1"/>
    <col min="12563" max="12563" width="19.625" customWidth="1"/>
    <col min="12803" max="12803" width="21" customWidth="1"/>
    <col min="12811" max="12811" width="12.5" customWidth="1"/>
    <col min="12814" max="12814" width="17.75" customWidth="1"/>
    <col min="12815" max="12815" width="15.5" customWidth="1"/>
    <col min="12816" max="12816" width="17" customWidth="1"/>
    <col min="12817" max="12817" width="13" customWidth="1"/>
    <col min="12818" max="12818" width="22" customWidth="1"/>
    <col min="12819" max="12819" width="19.625" customWidth="1"/>
    <col min="13059" max="13059" width="21" customWidth="1"/>
    <col min="13067" max="13067" width="12.5" customWidth="1"/>
    <col min="13070" max="13070" width="17.75" customWidth="1"/>
    <col min="13071" max="13071" width="15.5" customWidth="1"/>
    <col min="13072" max="13072" width="17" customWidth="1"/>
    <col min="13073" max="13073" width="13" customWidth="1"/>
    <col min="13074" max="13074" width="22" customWidth="1"/>
    <col min="13075" max="13075" width="19.625" customWidth="1"/>
    <col min="13315" max="13315" width="21" customWidth="1"/>
    <col min="13323" max="13323" width="12.5" customWidth="1"/>
    <col min="13326" max="13326" width="17.75" customWidth="1"/>
    <col min="13327" max="13327" width="15.5" customWidth="1"/>
    <col min="13328" max="13328" width="17" customWidth="1"/>
    <col min="13329" max="13329" width="13" customWidth="1"/>
    <col min="13330" max="13330" width="22" customWidth="1"/>
    <col min="13331" max="13331" width="19.625" customWidth="1"/>
    <col min="13571" max="13571" width="21" customWidth="1"/>
    <col min="13579" max="13579" width="12.5" customWidth="1"/>
    <col min="13582" max="13582" width="17.75" customWidth="1"/>
    <col min="13583" max="13583" width="15.5" customWidth="1"/>
    <col min="13584" max="13584" width="17" customWidth="1"/>
    <col min="13585" max="13585" width="13" customWidth="1"/>
    <col min="13586" max="13586" width="22" customWidth="1"/>
    <col min="13587" max="13587" width="19.625" customWidth="1"/>
    <col min="13827" max="13827" width="21" customWidth="1"/>
    <col min="13835" max="13835" width="12.5" customWidth="1"/>
    <col min="13838" max="13838" width="17.75" customWidth="1"/>
    <col min="13839" max="13839" width="15.5" customWidth="1"/>
    <col min="13840" max="13840" width="17" customWidth="1"/>
    <col min="13841" max="13841" width="13" customWidth="1"/>
    <col min="13842" max="13842" width="22" customWidth="1"/>
    <col min="13843" max="13843" width="19.625" customWidth="1"/>
    <col min="14083" max="14083" width="21" customWidth="1"/>
    <col min="14091" max="14091" width="12.5" customWidth="1"/>
    <col min="14094" max="14094" width="17.75" customWidth="1"/>
    <col min="14095" max="14095" width="15.5" customWidth="1"/>
    <col min="14096" max="14096" width="17" customWidth="1"/>
    <col min="14097" max="14097" width="13" customWidth="1"/>
    <col min="14098" max="14098" width="22" customWidth="1"/>
    <col min="14099" max="14099" width="19.625" customWidth="1"/>
    <col min="14339" max="14339" width="21" customWidth="1"/>
    <col min="14347" max="14347" width="12.5" customWidth="1"/>
    <col min="14350" max="14350" width="17.75" customWidth="1"/>
    <col min="14351" max="14351" width="15.5" customWidth="1"/>
    <col min="14352" max="14352" width="17" customWidth="1"/>
    <col min="14353" max="14353" width="13" customWidth="1"/>
    <col min="14354" max="14354" width="22" customWidth="1"/>
    <col min="14355" max="14355" width="19.625" customWidth="1"/>
    <col min="14595" max="14595" width="21" customWidth="1"/>
    <col min="14603" max="14603" width="12.5" customWidth="1"/>
    <col min="14606" max="14606" width="17.75" customWidth="1"/>
    <col min="14607" max="14607" width="15.5" customWidth="1"/>
    <col min="14608" max="14608" width="17" customWidth="1"/>
    <col min="14609" max="14609" width="13" customWidth="1"/>
    <col min="14610" max="14610" width="22" customWidth="1"/>
    <col min="14611" max="14611" width="19.625" customWidth="1"/>
    <col min="14851" max="14851" width="21" customWidth="1"/>
    <col min="14859" max="14859" width="12.5" customWidth="1"/>
    <col min="14862" max="14862" width="17.75" customWidth="1"/>
    <col min="14863" max="14863" width="15.5" customWidth="1"/>
    <col min="14864" max="14864" width="17" customWidth="1"/>
    <col min="14865" max="14865" width="13" customWidth="1"/>
    <col min="14866" max="14866" width="22" customWidth="1"/>
    <col min="14867" max="14867" width="19.625" customWidth="1"/>
    <col min="15107" max="15107" width="21" customWidth="1"/>
    <col min="15115" max="15115" width="12.5" customWidth="1"/>
    <col min="15118" max="15118" width="17.75" customWidth="1"/>
    <col min="15119" max="15119" width="15.5" customWidth="1"/>
    <col min="15120" max="15120" width="17" customWidth="1"/>
    <col min="15121" max="15121" width="13" customWidth="1"/>
    <col min="15122" max="15122" width="22" customWidth="1"/>
    <col min="15123" max="15123" width="19.625" customWidth="1"/>
    <col min="15363" max="15363" width="21" customWidth="1"/>
    <col min="15371" max="15371" width="12.5" customWidth="1"/>
    <col min="15374" max="15374" width="17.75" customWidth="1"/>
    <col min="15375" max="15375" width="15.5" customWidth="1"/>
    <col min="15376" max="15376" width="17" customWidth="1"/>
    <col min="15377" max="15377" width="13" customWidth="1"/>
    <col min="15378" max="15378" width="22" customWidth="1"/>
    <col min="15379" max="15379" width="19.625" customWidth="1"/>
    <col min="15619" max="15619" width="21" customWidth="1"/>
    <col min="15627" max="15627" width="12.5" customWidth="1"/>
    <col min="15630" max="15630" width="17.75" customWidth="1"/>
    <col min="15631" max="15631" width="15.5" customWidth="1"/>
    <col min="15632" max="15632" width="17" customWidth="1"/>
    <col min="15633" max="15633" width="13" customWidth="1"/>
    <col min="15634" max="15634" width="22" customWidth="1"/>
    <col min="15635" max="15635" width="19.625" customWidth="1"/>
    <col min="15875" max="15875" width="21" customWidth="1"/>
    <col min="15883" max="15883" width="12.5" customWidth="1"/>
    <col min="15886" max="15886" width="17.75" customWidth="1"/>
    <col min="15887" max="15887" width="15.5" customWidth="1"/>
    <col min="15888" max="15888" width="17" customWidth="1"/>
    <col min="15889" max="15889" width="13" customWidth="1"/>
    <col min="15890" max="15890" width="22" customWidth="1"/>
    <col min="15891" max="15891" width="19.625" customWidth="1"/>
    <col min="16131" max="16131" width="21" customWidth="1"/>
    <col min="16139" max="16139" width="12.5" customWidth="1"/>
    <col min="16142" max="16142" width="17.75" customWidth="1"/>
    <col min="16143" max="16143" width="15.5" customWidth="1"/>
    <col min="16144" max="16144" width="17" customWidth="1"/>
    <col min="16145" max="16145" width="13" customWidth="1"/>
    <col min="16146" max="16146" width="22" customWidth="1"/>
    <col min="16147" max="16147" width="19.625" customWidth="1"/>
  </cols>
  <sheetData>
    <row r="1" spans="1:20">
      <c r="A1" t="s">
        <v>1</v>
      </c>
      <c r="B1" t="s">
        <v>441</v>
      </c>
      <c r="C1" t="s">
        <v>442</v>
      </c>
      <c r="D1" t="s">
        <v>443</v>
      </c>
      <c r="E1" t="s">
        <v>444</v>
      </c>
      <c r="F1" t="s">
        <v>445</v>
      </c>
      <c r="G1" t="s">
        <v>446</v>
      </c>
      <c r="H1" t="s">
        <v>447</v>
      </c>
      <c r="I1" t="s">
        <v>448</v>
      </c>
      <c r="K1" t="s">
        <v>449</v>
      </c>
      <c r="M1" t="s">
        <v>450</v>
      </c>
      <c r="N1" t="s">
        <v>451</v>
      </c>
      <c r="O1" t="s">
        <v>452</v>
      </c>
      <c r="P1" t="s">
        <v>453</v>
      </c>
      <c r="Q1" t="s">
        <v>454</v>
      </c>
      <c r="R1" t="s">
        <v>455</v>
      </c>
      <c r="S1" t="s">
        <v>456</v>
      </c>
      <c r="T1" t="s">
        <v>457</v>
      </c>
    </row>
    <row r="2" s="7" customFormat="1" spans="1:20">
      <c r="A2" s="7" t="s">
        <v>31</v>
      </c>
      <c r="B2" s="7" t="s">
        <v>458</v>
      </c>
      <c r="C2" s="7" t="s">
        <v>459</v>
      </c>
      <c r="D2" s="7" t="s">
        <v>460</v>
      </c>
      <c r="E2" s="7" t="s">
        <v>461</v>
      </c>
      <c r="F2" s="7" t="s">
        <v>34</v>
      </c>
      <c r="G2" s="7">
        <v>40316</v>
      </c>
      <c r="H2" s="7" t="s">
        <v>462</v>
      </c>
      <c r="I2" s="8" t="s">
        <v>324</v>
      </c>
      <c r="J2" s="8" t="str">
        <f>LEFT(I2,LEN(I2)-2)</f>
        <v>2017.1</v>
      </c>
      <c r="K2" s="8" t="s">
        <v>325</v>
      </c>
      <c r="L2" s="8" t="str">
        <f t="shared" ref="L2:L33" si="0">LEFT(K2,LEN(K2)-2)</f>
        <v>2020.12</v>
      </c>
      <c r="M2" s="7" t="s">
        <v>463</v>
      </c>
      <c r="N2" s="7">
        <v>13515887712</v>
      </c>
      <c r="O2" s="7" t="s">
        <v>464</v>
      </c>
      <c r="P2" s="7">
        <v>13575711776</v>
      </c>
      <c r="Q2" s="7" t="s">
        <v>464</v>
      </c>
      <c r="R2" s="7">
        <v>13575711776</v>
      </c>
      <c r="S2" s="7" t="s">
        <v>460</v>
      </c>
      <c r="T2" s="7" t="s">
        <v>461</v>
      </c>
    </row>
    <row r="3" spans="1:20">
      <c r="A3" t="s">
        <v>27</v>
      </c>
      <c r="B3" t="s">
        <v>465</v>
      </c>
      <c r="C3" t="s">
        <v>459</v>
      </c>
      <c r="D3" t="s">
        <v>16</v>
      </c>
      <c r="E3" t="s">
        <v>466</v>
      </c>
      <c r="F3" t="s">
        <v>29</v>
      </c>
      <c r="G3">
        <v>18754</v>
      </c>
      <c r="H3" t="s">
        <v>467</v>
      </c>
      <c r="I3" s="5" t="s">
        <v>326</v>
      </c>
      <c r="J3" s="5" t="str">
        <f t="shared" ref="J3:J66" si="1">LEFT(I3,LEN(I3)-2)</f>
        <v>2019.6</v>
      </c>
      <c r="K3" s="5" t="s">
        <v>327</v>
      </c>
      <c r="L3" s="5" t="str">
        <f t="shared" si="0"/>
        <v>2019.12</v>
      </c>
      <c r="M3" t="s">
        <v>468</v>
      </c>
      <c r="N3">
        <v>18958052653</v>
      </c>
      <c r="O3" t="s">
        <v>469</v>
      </c>
      <c r="P3">
        <v>13757155292</v>
      </c>
      <c r="Q3" t="s">
        <v>470</v>
      </c>
      <c r="R3">
        <v>18667109522</v>
      </c>
      <c r="S3" t="s">
        <v>466</v>
      </c>
      <c r="T3" t="s">
        <v>471</v>
      </c>
    </row>
    <row r="4" spans="1:20">
      <c r="A4" t="s">
        <v>14</v>
      </c>
      <c r="B4" t="s">
        <v>472</v>
      </c>
      <c r="C4" t="s">
        <v>459</v>
      </c>
      <c r="D4" t="s">
        <v>16</v>
      </c>
      <c r="E4" t="s">
        <v>473</v>
      </c>
      <c r="F4" t="s">
        <v>474</v>
      </c>
      <c r="G4">
        <v>9000</v>
      </c>
      <c r="H4" t="s">
        <v>474</v>
      </c>
      <c r="I4" s="5" t="s">
        <v>329</v>
      </c>
      <c r="J4" s="5" t="str">
        <f t="shared" si="1"/>
        <v>2018.1</v>
      </c>
      <c r="K4" s="5" t="s">
        <v>330</v>
      </c>
      <c r="L4" s="5" t="str">
        <f t="shared" si="0"/>
        <v>2019.2</v>
      </c>
      <c r="M4" t="s">
        <v>475</v>
      </c>
      <c r="N4">
        <v>15382325687</v>
      </c>
      <c r="O4" t="s">
        <v>476</v>
      </c>
      <c r="P4">
        <v>13867159696</v>
      </c>
      <c r="Q4" t="s">
        <v>470</v>
      </c>
      <c r="R4">
        <v>18667109522</v>
      </c>
      <c r="S4" t="s">
        <v>473</v>
      </c>
      <c r="T4" t="s">
        <v>461</v>
      </c>
    </row>
    <row r="5" spans="1:20">
      <c r="A5" t="s">
        <v>19</v>
      </c>
      <c r="B5" t="s">
        <v>477</v>
      </c>
      <c r="C5" t="s">
        <v>459</v>
      </c>
      <c r="D5" t="s">
        <v>16</v>
      </c>
      <c r="E5" t="s">
        <v>473</v>
      </c>
      <c r="F5" t="s">
        <v>331</v>
      </c>
      <c r="G5">
        <v>1500</v>
      </c>
      <c r="H5" t="s">
        <v>478</v>
      </c>
      <c r="I5" s="5" t="s">
        <v>329</v>
      </c>
      <c r="J5" s="5" t="str">
        <f t="shared" si="1"/>
        <v>2018.1</v>
      </c>
      <c r="K5" s="5" t="s">
        <v>332</v>
      </c>
      <c r="L5" s="5" t="str">
        <f t="shared" si="0"/>
        <v>2021.12</v>
      </c>
      <c r="M5" t="s">
        <v>479</v>
      </c>
      <c r="N5">
        <v>13867126065</v>
      </c>
      <c r="O5" t="s">
        <v>476</v>
      </c>
      <c r="P5">
        <v>13867159696</v>
      </c>
      <c r="Q5" t="s">
        <v>470</v>
      </c>
      <c r="R5">
        <v>18667109522</v>
      </c>
      <c r="S5" t="s">
        <v>473</v>
      </c>
      <c r="T5" t="s">
        <v>461</v>
      </c>
    </row>
    <row r="6" spans="1:20">
      <c r="A6" t="s">
        <v>23</v>
      </c>
      <c r="B6" t="s">
        <v>480</v>
      </c>
      <c r="C6" t="s">
        <v>459</v>
      </c>
      <c r="D6" t="s">
        <v>16</v>
      </c>
      <c r="E6" t="s">
        <v>481</v>
      </c>
      <c r="F6" t="s">
        <v>333</v>
      </c>
      <c r="G6">
        <v>15000</v>
      </c>
      <c r="H6" t="s">
        <v>482</v>
      </c>
      <c r="I6" s="5" t="s">
        <v>334</v>
      </c>
      <c r="J6" s="5" t="str">
        <f t="shared" si="1"/>
        <v>2018.10</v>
      </c>
      <c r="K6" s="5" t="s">
        <v>332</v>
      </c>
      <c r="L6" s="5" t="str">
        <f t="shared" si="0"/>
        <v>2021.12</v>
      </c>
      <c r="M6" t="s">
        <v>483</v>
      </c>
      <c r="N6">
        <v>13588738125</v>
      </c>
      <c r="O6" t="s">
        <v>484</v>
      </c>
      <c r="P6">
        <v>13335717372</v>
      </c>
      <c r="Q6" t="s">
        <v>470</v>
      </c>
      <c r="R6">
        <v>18667109522</v>
      </c>
      <c r="S6" t="s">
        <v>481</v>
      </c>
      <c r="T6" t="s">
        <v>471</v>
      </c>
    </row>
    <row r="7" spans="1:20">
      <c r="A7" t="s">
        <v>36</v>
      </c>
      <c r="B7" t="s">
        <v>485</v>
      </c>
      <c r="C7" t="s">
        <v>459</v>
      </c>
      <c r="D7" t="s">
        <v>33</v>
      </c>
      <c r="E7" t="s">
        <v>486</v>
      </c>
      <c r="F7" t="s">
        <v>37</v>
      </c>
      <c r="G7">
        <v>28797</v>
      </c>
      <c r="H7" t="s">
        <v>487</v>
      </c>
      <c r="I7" s="5" t="s">
        <v>329</v>
      </c>
      <c r="J7" s="5" t="str">
        <f t="shared" si="1"/>
        <v>2018.1</v>
      </c>
      <c r="K7" s="5" t="s">
        <v>325</v>
      </c>
      <c r="L7" s="5" t="str">
        <f t="shared" si="0"/>
        <v>2020.12</v>
      </c>
      <c r="M7" t="s">
        <v>488</v>
      </c>
      <c r="N7">
        <v>15924018989</v>
      </c>
      <c r="O7" t="s">
        <v>489</v>
      </c>
      <c r="P7">
        <v>13957899170</v>
      </c>
      <c r="Q7" t="s">
        <v>490</v>
      </c>
      <c r="R7">
        <v>13857486137</v>
      </c>
      <c r="S7" t="s">
        <v>486</v>
      </c>
      <c r="T7" t="s">
        <v>491</v>
      </c>
    </row>
    <row r="8" spans="1:20">
      <c r="A8" t="s">
        <v>38</v>
      </c>
      <c r="B8" t="s">
        <v>492</v>
      </c>
      <c r="C8" t="s">
        <v>459</v>
      </c>
      <c r="D8" t="s">
        <v>33</v>
      </c>
      <c r="E8" t="s">
        <v>486</v>
      </c>
      <c r="F8" t="s">
        <v>39</v>
      </c>
      <c r="G8">
        <v>39184</v>
      </c>
      <c r="H8" t="s">
        <v>493</v>
      </c>
      <c r="I8" s="5" t="s">
        <v>329</v>
      </c>
      <c r="J8" s="5" t="str">
        <f t="shared" si="1"/>
        <v>2018.1</v>
      </c>
      <c r="K8" s="5" t="s">
        <v>325</v>
      </c>
      <c r="L8" s="5" t="str">
        <f t="shared" si="0"/>
        <v>2020.12</v>
      </c>
      <c r="M8" t="s">
        <v>488</v>
      </c>
      <c r="N8">
        <v>15924018989</v>
      </c>
      <c r="O8" t="s">
        <v>489</v>
      </c>
      <c r="P8">
        <v>13957899170</v>
      </c>
      <c r="Q8" t="s">
        <v>490</v>
      </c>
      <c r="R8">
        <v>13857486137</v>
      </c>
      <c r="S8" t="s">
        <v>486</v>
      </c>
      <c r="T8" t="s">
        <v>491</v>
      </c>
    </row>
    <row r="9" spans="1:20">
      <c r="A9" t="s">
        <v>57</v>
      </c>
      <c r="B9" t="s">
        <v>494</v>
      </c>
      <c r="C9" t="s">
        <v>459</v>
      </c>
      <c r="D9" t="s">
        <v>59</v>
      </c>
      <c r="E9" t="s">
        <v>495</v>
      </c>
      <c r="F9" t="s">
        <v>60</v>
      </c>
      <c r="G9">
        <v>5000</v>
      </c>
      <c r="H9" t="s">
        <v>496</v>
      </c>
      <c r="I9" s="5" t="s">
        <v>327</v>
      </c>
      <c r="J9" s="5" t="str">
        <f t="shared" si="1"/>
        <v>2019.12</v>
      </c>
      <c r="K9" s="5" t="s">
        <v>335</v>
      </c>
      <c r="L9" s="5" t="str">
        <f t="shared" si="0"/>
        <v>2023.12</v>
      </c>
      <c r="M9" t="s">
        <v>497</v>
      </c>
      <c r="N9">
        <v>13918096728</v>
      </c>
      <c r="O9" t="s">
        <v>498</v>
      </c>
      <c r="P9">
        <v>13605878121</v>
      </c>
      <c r="Q9" t="s">
        <v>499</v>
      </c>
      <c r="R9">
        <v>13706778208</v>
      </c>
      <c r="S9" t="s">
        <v>495</v>
      </c>
      <c r="T9" t="s">
        <v>471</v>
      </c>
    </row>
    <row r="10" spans="1:20">
      <c r="A10" t="s">
        <v>62</v>
      </c>
      <c r="B10" t="s">
        <v>500</v>
      </c>
      <c r="C10" t="s">
        <v>459</v>
      </c>
      <c r="D10" t="s">
        <v>59</v>
      </c>
      <c r="E10" t="s">
        <v>501</v>
      </c>
      <c r="F10" t="s">
        <v>502</v>
      </c>
      <c r="G10">
        <v>3600</v>
      </c>
      <c r="H10" t="s">
        <v>503</v>
      </c>
      <c r="I10" s="5" t="s">
        <v>337</v>
      </c>
      <c r="J10" s="5" t="str">
        <f t="shared" si="1"/>
        <v>2019.3</v>
      </c>
      <c r="K10" s="5" t="s">
        <v>338</v>
      </c>
      <c r="L10" s="5" t="str">
        <f t="shared" si="0"/>
        <v>2022.2</v>
      </c>
      <c r="M10" t="s">
        <v>504</v>
      </c>
      <c r="N10">
        <v>15888787215</v>
      </c>
      <c r="O10" t="s">
        <v>505</v>
      </c>
      <c r="P10">
        <v>13858765568</v>
      </c>
      <c r="Q10" t="s">
        <v>499</v>
      </c>
      <c r="R10">
        <v>13706778208</v>
      </c>
      <c r="S10" t="s">
        <v>501</v>
      </c>
      <c r="T10" t="s">
        <v>461</v>
      </c>
    </row>
    <row r="11" spans="1:20">
      <c r="A11" t="s">
        <v>97</v>
      </c>
      <c r="B11" t="s">
        <v>506</v>
      </c>
      <c r="C11" t="s">
        <v>459</v>
      </c>
      <c r="D11" t="s">
        <v>99</v>
      </c>
      <c r="E11" t="s">
        <v>99</v>
      </c>
      <c r="F11" t="s">
        <v>339</v>
      </c>
      <c r="G11">
        <v>73435.5</v>
      </c>
      <c r="H11" t="s">
        <v>507</v>
      </c>
      <c r="I11" s="5" t="s">
        <v>340</v>
      </c>
      <c r="J11" s="5" t="str">
        <f t="shared" si="1"/>
        <v>2018.8</v>
      </c>
      <c r="K11" s="5" t="s">
        <v>341</v>
      </c>
      <c r="L11" s="5" t="str">
        <f t="shared" si="0"/>
        <v>2020.7</v>
      </c>
      <c r="M11" t="s">
        <v>508</v>
      </c>
      <c r="N11">
        <v>18817581359</v>
      </c>
      <c r="O11" t="s">
        <v>509</v>
      </c>
      <c r="P11">
        <v>13567323973</v>
      </c>
      <c r="Q11" t="s">
        <v>509</v>
      </c>
      <c r="R11">
        <v>13567323973</v>
      </c>
      <c r="S11" t="s">
        <v>99</v>
      </c>
      <c r="T11" t="s">
        <v>510</v>
      </c>
    </row>
    <row r="12" spans="1:20">
      <c r="A12" t="s">
        <v>101</v>
      </c>
      <c r="B12" t="s">
        <v>511</v>
      </c>
      <c r="C12" t="s">
        <v>459</v>
      </c>
      <c r="D12" t="s">
        <v>99</v>
      </c>
      <c r="E12" t="s">
        <v>512</v>
      </c>
      <c r="F12" t="s">
        <v>342</v>
      </c>
      <c r="G12">
        <v>10000</v>
      </c>
      <c r="H12" t="s">
        <v>513</v>
      </c>
      <c r="I12" s="5" t="s">
        <v>343</v>
      </c>
      <c r="J12" s="5" t="str">
        <f t="shared" si="1"/>
        <v>2017.12</v>
      </c>
      <c r="K12" s="5" t="s">
        <v>327</v>
      </c>
      <c r="L12" s="5" t="str">
        <f t="shared" si="0"/>
        <v>2019.12</v>
      </c>
      <c r="M12" t="s">
        <v>514</v>
      </c>
      <c r="N12">
        <v>13957310091</v>
      </c>
      <c r="O12" t="s">
        <v>515</v>
      </c>
      <c r="P12">
        <v>15157378010</v>
      </c>
      <c r="Q12" t="s">
        <v>509</v>
      </c>
      <c r="R12">
        <v>13567323973</v>
      </c>
      <c r="S12" t="s">
        <v>512</v>
      </c>
      <c r="T12" t="s">
        <v>471</v>
      </c>
    </row>
    <row r="13" spans="1:20">
      <c r="A13" t="s">
        <v>104</v>
      </c>
      <c r="B13" t="s">
        <v>516</v>
      </c>
      <c r="C13" t="s">
        <v>459</v>
      </c>
      <c r="D13" t="s">
        <v>99</v>
      </c>
      <c r="E13" t="s">
        <v>517</v>
      </c>
      <c r="F13" t="s">
        <v>518</v>
      </c>
      <c r="G13">
        <v>11000</v>
      </c>
      <c r="H13" t="s">
        <v>519</v>
      </c>
      <c r="I13" s="5" t="s">
        <v>324</v>
      </c>
      <c r="J13" s="5" t="str">
        <f t="shared" si="1"/>
        <v>2017.1</v>
      </c>
      <c r="K13" s="5" t="s">
        <v>325</v>
      </c>
      <c r="L13" s="5" t="str">
        <f t="shared" si="0"/>
        <v>2020.12</v>
      </c>
      <c r="M13" t="s">
        <v>520</v>
      </c>
      <c r="N13">
        <v>13761335323</v>
      </c>
      <c r="O13" t="s">
        <v>521</v>
      </c>
      <c r="P13">
        <v>15167314510</v>
      </c>
      <c r="Q13" t="s">
        <v>509</v>
      </c>
      <c r="R13">
        <v>13567323973</v>
      </c>
      <c r="S13" t="s">
        <v>517</v>
      </c>
      <c r="T13" t="s">
        <v>471</v>
      </c>
    </row>
    <row r="14" spans="1:20">
      <c r="A14" t="s">
        <v>107</v>
      </c>
      <c r="B14" t="s">
        <v>522</v>
      </c>
      <c r="C14" t="s">
        <v>459</v>
      </c>
      <c r="D14" t="s">
        <v>99</v>
      </c>
      <c r="E14" t="s">
        <v>517</v>
      </c>
      <c r="F14" t="s">
        <v>523</v>
      </c>
      <c r="G14">
        <v>2700</v>
      </c>
      <c r="H14" t="s">
        <v>524</v>
      </c>
      <c r="I14" s="5" t="s">
        <v>330</v>
      </c>
      <c r="J14" s="5" t="str">
        <f t="shared" si="1"/>
        <v>2019.2</v>
      </c>
      <c r="K14" s="5" t="s">
        <v>346</v>
      </c>
      <c r="L14" s="5" t="str">
        <f t="shared" si="0"/>
        <v>2021.7</v>
      </c>
      <c r="M14" t="s">
        <v>525</v>
      </c>
      <c r="N14">
        <v>18521578637</v>
      </c>
      <c r="O14" t="s">
        <v>521</v>
      </c>
      <c r="P14">
        <v>15167314510</v>
      </c>
      <c r="Q14" t="s">
        <v>509</v>
      </c>
      <c r="R14">
        <v>13567323973</v>
      </c>
      <c r="S14" t="s">
        <v>517</v>
      </c>
      <c r="T14" t="s">
        <v>461</v>
      </c>
    </row>
    <row r="15" spans="1:20">
      <c r="A15" t="s">
        <v>347</v>
      </c>
      <c r="B15" t="s">
        <v>526</v>
      </c>
      <c r="C15" t="s">
        <v>459</v>
      </c>
      <c r="D15" t="s">
        <v>99</v>
      </c>
      <c r="E15" t="s">
        <v>517</v>
      </c>
      <c r="F15" t="s">
        <v>348</v>
      </c>
      <c r="G15">
        <v>1508</v>
      </c>
      <c r="H15" t="s">
        <v>527</v>
      </c>
      <c r="I15" s="5" t="s">
        <v>329</v>
      </c>
      <c r="J15" s="5" t="str">
        <f t="shared" si="1"/>
        <v>2018.1</v>
      </c>
      <c r="K15" s="5" t="s">
        <v>335</v>
      </c>
      <c r="L15" s="5" t="str">
        <f t="shared" si="0"/>
        <v>2023.12</v>
      </c>
      <c r="M15" t="s">
        <v>528</v>
      </c>
      <c r="N15">
        <v>13511326073</v>
      </c>
      <c r="O15" t="s">
        <v>521</v>
      </c>
      <c r="P15">
        <v>15167314510</v>
      </c>
      <c r="Q15" t="s">
        <v>509</v>
      </c>
      <c r="R15">
        <v>13567323973</v>
      </c>
      <c r="S15" t="s">
        <v>517</v>
      </c>
      <c r="T15" t="s">
        <v>461</v>
      </c>
    </row>
    <row r="16" spans="1:20">
      <c r="A16" t="s">
        <v>110</v>
      </c>
      <c r="B16" t="s">
        <v>529</v>
      </c>
      <c r="C16" t="s">
        <v>459</v>
      </c>
      <c r="D16" t="s">
        <v>99</v>
      </c>
      <c r="E16" t="s">
        <v>517</v>
      </c>
      <c r="F16" t="s">
        <v>349</v>
      </c>
      <c r="G16">
        <v>150</v>
      </c>
      <c r="H16" t="s">
        <v>530</v>
      </c>
      <c r="I16" s="5" t="s">
        <v>350</v>
      </c>
      <c r="J16" s="5" t="str">
        <f t="shared" si="1"/>
        <v>2019.7</v>
      </c>
      <c r="K16" s="5" t="s">
        <v>346</v>
      </c>
      <c r="L16" s="5" t="str">
        <f t="shared" si="0"/>
        <v>2021.7</v>
      </c>
      <c r="M16" t="s">
        <v>531</v>
      </c>
      <c r="N16">
        <v>13456261604</v>
      </c>
      <c r="O16" t="s">
        <v>521</v>
      </c>
      <c r="P16">
        <v>15167314510</v>
      </c>
      <c r="Q16" t="s">
        <v>509</v>
      </c>
      <c r="R16">
        <v>13567323973</v>
      </c>
      <c r="S16" t="s">
        <v>517</v>
      </c>
      <c r="T16" t="s">
        <v>461</v>
      </c>
    </row>
    <row r="17" spans="1:20">
      <c r="A17" t="s">
        <v>113</v>
      </c>
      <c r="B17" t="s">
        <v>532</v>
      </c>
      <c r="C17" t="s">
        <v>459</v>
      </c>
      <c r="D17" t="s">
        <v>99</v>
      </c>
      <c r="E17" t="s">
        <v>517</v>
      </c>
      <c r="F17" t="s">
        <v>533</v>
      </c>
      <c r="G17">
        <v>15000</v>
      </c>
      <c r="H17" t="s">
        <v>534</v>
      </c>
      <c r="I17" s="5" t="s">
        <v>352</v>
      </c>
      <c r="J17" s="5" t="str">
        <f t="shared" si="1"/>
        <v>2020.6</v>
      </c>
      <c r="K17" s="5" t="s">
        <v>327</v>
      </c>
      <c r="L17" s="5" t="str">
        <f t="shared" si="0"/>
        <v>2019.12</v>
      </c>
      <c r="M17" t="s">
        <v>535</v>
      </c>
      <c r="N17">
        <v>15057132017</v>
      </c>
      <c r="O17" t="s">
        <v>521</v>
      </c>
      <c r="P17">
        <v>15167314510</v>
      </c>
      <c r="Q17" t="s">
        <v>509</v>
      </c>
      <c r="R17">
        <v>13567323973</v>
      </c>
      <c r="S17" t="s">
        <v>517</v>
      </c>
      <c r="T17" t="s">
        <v>471</v>
      </c>
    </row>
    <row r="18" spans="1:20">
      <c r="A18" t="s">
        <v>117</v>
      </c>
      <c r="B18" t="s">
        <v>536</v>
      </c>
      <c r="C18" t="s">
        <v>459</v>
      </c>
      <c r="D18" t="s">
        <v>99</v>
      </c>
      <c r="E18" t="s">
        <v>537</v>
      </c>
      <c r="F18" t="s">
        <v>119</v>
      </c>
      <c r="G18">
        <v>8000</v>
      </c>
      <c r="H18" t="s">
        <v>538</v>
      </c>
      <c r="I18" s="5" t="s">
        <v>334</v>
      </c>
      <c r="J18" s="5" t="str">
        <f t="shared" si="1"/>
        <v>2018.10</v>
      </c>
      <c r="K18" s="5" t="s">
        <v>353</v>
      </c>
      <c r="L18" s="5" t="str">
        <f t="shared" si="0"/>
        <v>2020.10</v>
      </c>
      <c r="M18" t="s">
        <v>539</v>
      </c>
      <c r="N18">
        <v>13757331236</v>
      </c>
      <c r="O18" t="s">
        <v>540</v>
      </c>
      <c r="P18">
        <v>13586300271</v>
      </c>
      <c r="Q18" t="s">
        <v>509</v>
      </c>
      <c r="R18">
        <v>13567323973</v>
      </c>
      <c r="S18" t="s">
        <v>537</v>
      </c>
      <c r="T18" t="s">
        <v>471</v>
      </c>
    </row>
    <row r="19" spans="1:20">
      <c r="A19" t="s">
        <v>120</v>
      </c>
      <c r="B19" t="s">
        <v>541</v>
      </c>
      <c r="C19" t="s">
        <v>459</v>
      </c>
      <c r="D19" t="s">
        <v>99</v>
      </c>
      <c r="E19" t="s">
        <v>537</v>
      </c>
      <c r="F19" t="s">
        <v>122</v>
      </c>
      <c r="G19">
        <v>10000</v>
      </c>
      <c r="H19" t="s">
        <v>542</v>
      </c>
      <c r="I19" s="5" t="s">
        <v>329</v>
      </c>
      <c r="J19" s="5" t="str">
        <f t="shared" si="1"/>
        <v>2018.1</v>
      </c>
      <c r="K19" s="5" t="s">
        <v>325</v>
      </c>
      <c r="L19" s="5" t="str">
        <f t="shared" si="0"/>
        <v>2020.12</v>
      </c>
      <c r="M19" t="s">
        <v>543</v>
      </c>
      <c r="N19">
        <v>18651000712</v>
      </c>
      <c r="O19" t="s">
        <v>540</v>
      </c>
      <c r="P19">
        <v>13586300271</v>
      </c>
      <c r="Q19" t="s">
        <v>509</v>
      </c>
      <c r="R19">
        <v>13567323973</v>
      </c>
      <c r="S19" t="s">
        <v>537</v>
      </c>
      <c r="T19" t="s">
        <v>471</v>
      </c>
    </row>
    <row r="20" spans="1:20">
      <c r="A20" t="s">
        <v>123</v>
      </c>
      <c r="B20" t="s">
        <v>544</v>
      </c>
      <c r="C20" t="s">
        <v>459</v>
      </c>
      <c r="D20" t="s">
        <v>99</v>
      </c>
      <c r="E20" t="s">
        <v>545</v>
      </c>
      <c r="F20" t="s">
        <v>546</v>
      </c>
      <c r="G20">
        <v>22000</v>
      </c>
      <c r="H20" t="s">
        <v>547</v>
      </c>
      <c r="I20" s="5" t="s">
        <v>329</v>
      </c>
      <c r="J20" s="5" t="str">
        <f t="shared" si="1"/>
        <v>2018.1</v>
      </c>
      <c r="K20" s="5" t="s">
        <v>325</v>
      </c>
      <c r="L20" s="5" t="str">
        <f t="shared" si="0"/>
        <v>2020.12</v>
      </c>
      <c r="M20" t="s">
        <v>548</v>
      </c>
      <c r="N20">
        <v>18868394168</v>
      </c>
      <c r="O20" t="s">
        <v>549</v>
      </c>
      <c r="P20">
        <v>15858328098</v>
      </c>
      <c r="Q20" t="s">
        <v>509</v>
      </c>
      <c r="R20">
        <v>13567323973</v>
      </c>
      <c r="S20" t="s">
        <v>545</v>
      </c>
      <c r="T20" t="s">
        <v>471</v>
      </c>
    </row>
    <row r="21" spans="1:20">
      <c r="A21" t="s">
        <v>126</v>
      </c>
      <c r="B21" t="s">
        <v>550</v>
      </c>
      <c r="C21" t="s">
        <v>551</v>
      </c>
      <c r="D21" t="s">
        <v>99</v>
      </c>
      <c r="E21" t="s">
        <v>552</v>
      </c>
      <c r="F21" t="s">
        <v>355</v>
      </c>
      <c r="G21">
        <v>10000</v>
      </c>
      <c r="H21" t="s">
        <v>553</v>
      </c>
      <c r="I21" s="5" t="s">
        <v>329</v>
      </c>
      <c r="J21" s="5" t="str">
        <f t="shared" si="1"/>
        <v>2018.1</v>
      </c>
      <c r="K21" s="5" t="s">
        <v>325</v>
      </c>
      <c r="L21" s="5" t="str">
        <f t="shared" si="0"/>
        <v>2020.12</v>
      </c>
      <c r="M21" t="s">
        <v>554</v>
      </c>
      <c r="N21">
        <v>18657500509</v>
      </c>
      <c r="O21" t="s">
        <v>555</v>
      </c>
      <c r="P21">
        <v>15906733583</v>
      </c>
      <c r="Q21" t="s">
        <v>509</v>
      </c>
      <c r="R21">
        <v>13567323973</v>
      </c>
      <c r="S21" t="s">
        <v>552</v>
      </c>
      <c r="T21" t="s">
        <v>471</v>
      </c>
    </row>
    <row r="22" spans="1:20">
      <c r="A22" t="s">
        <v>129</v>
      </c>
      <c r="B22" t="s">
        <v>556</v>
      </c>
      <c r="C22" t="s">
        <v>459</v>
      </c>
      <c r="D22" t="s">
        <v>99</v>
      </c>
      <c r="E22" t="s">
        <v>552</v>
      </c>
      <c r="F22" t="s">
        <v>356</v>
      </c>
      <c r="G22">
        <v>30000</v>
      </c>
      <c r="H22" t="s">
        <v>557</v>
      </c>
      <c r="I22" s="5" t="s">
        <v>329</v>
      </c>
      <c r="J22" s="5" t="str">
        <f t="shared" si="1"/>
        <v>2018.1</v>
      </c>
      <c r="K22" s="5" t="s">
        <v>325</v>
      </c>
      <c r="L22" s="5" t="str">
        <f t="shared" si="0"/>
        <v>2020.12</v>
      </c>
      <c r="M22" t="s">
        <v>558</v>
      </c>
      <c r="N22">
        <v>13736857140</v>
      </c>
      <c r="O22" t="s">
        <v>555</v>
      </c>
      <c r="P22">
        <v>15906733583</v>
      </c>
      <c r="Q22" t="s">
        <v>509</v>
      </c>
      <c r="R22">
        <v>13567323973</v>
      </c>
      <c r="S22" t="s">
        <v>552</v>
      </c>
      <c r="T22" t="s">
        <v>471</v>
      </c>
    </row>
    <row r="23" spans="1:20">
      <c r="A23" t="s">
        <v>132</v>
      </c>
      <c r="B23" t="s">
        <v>559</v>
      </c>
      <c r="C23" t="s">
        <v>459</v>
      </c>
      <c r="D23" t="s">
        <v>99</v>
      </c>
      <c r="E23" t="s">
        <v>560</v>
      </c>
      <c r="F23" t="s">
        <v>134</v>
      </c>
      <c r="G23">
        <v>10000</v>
      </c>
      <c r="H23" t="s">
        <v>561</v>
      </c>
      <c r="I23" s="5" t="s">
        <v>329</v>
      </c>
      <c r="J23" s="5" t="str">
        <f t="shared" si="1"/>
        <v>2018.1</v>
      </c>
      <c r="K23" s="5" t="s">
        <v>327</v>
      </c>
      <c r="L23" s="5" t="str">
        <f t="shared" si="0"/>
        <v>2019.12</v>
      </c>
      <c r="M23" t="s">
        <v>562</v>
      </c>
      <c r="N23">
        <v>13750777619</v>
      </c>
      <c r="O23" t="s">
        <v>563</v>
      </c>
      <c r="P23">
        <v>13511330802</v>
      </c>
      <c r="Q23" t="s">
        <v>509</v>
      </c>
      <c r="R23">
        <v>13567323973</v>
      </c>
      <c r="S23" t="s">
        <v>560</v>
      </c>
      <c r="T23" t="s">
        <v>491</v>
      </c>
    </row>
    <row r="24" spans="1:20">
      <c r="A24" t="s">
        <v>135</v>
      </c>
      <c r="B24" t="s">
        <v>564</v>
      </c>
      <c r="C24" t="s">
        <v>459</v>
      </c>
      <c r="D24" t="s">
        <v>99</v>
      </c>
      <c r="E24" t="s">
        <v>560</v>
      </c>
      <c r="F24" t="s">
        <v>357</v>
      </c>
      <c r="G24">
        <v>21800</v>
      </c>
      <c r="H24" t="s">
        <v>565</v>
      </c>
      <c r="I24" s="5" t="s">
        <v>329</v>
      </c>
      <c r="J24" s="5" t="str">
        <f t="shared" si="1"/>
        <v>2018.1</v>
      </c>
      <c r="K24" s="5" t="s">
        <v>327</v>
      </c>
      <c r="L24" s="5" t="str">
        <f t="shared" si="0"/>
        <v>2019.12</v>
      </c>
      <c r="M24" t="s">
        <v>508</v>
      </c>
      <c r="N24">
        <v>18817581359</v>
      </c>
      <c r="O24" t="s">
        <v>563</v>
      </c>
      <c r="P24">
        <v>13511330802</v>
      </c>
      <c r="Q24" t="s">
        <v>509</v>
      </c>
      <c r="R24">
        <v>13567323973</v>
      </c>
      <c r="S24" t="s">
        <v>560</v>
      </c>
      <c r="T24" t="s">
        <v>491</v>
      </c>
    </row>
    <row r="25" spans="1:20">
      <c r="A25" t="s">
        <v>137</v>
      </c>
      <c r="B25" t="s">
        <v>566</v>
      </c>
      <c r="C25" t="s">
        <v>459</v>
      </c>
      <c r="D25" t="s">
        <v>99</v>
      </c>
      <c r="E25" t="s">
        <v>560</v>
      </c>
      <c r="F25" t="s">
        <v>358</v>
      </c>
      <c r="G25">
        <v>30000</v>
      </c>
      <c r="H25" t="s">
        <v>567</v>
      </c>
      <c r="I25" s="5" t="s">
        <v>327</v>
      </c>
      <c r="J25" s="5" t="str">
        <f t="shared" si="1"/>
        <v>2019.12</v>
      </c>
      <c r="K25" s="5" t="s">
        <v>325</v>
      </c>
      <c r="L25" s="5" t="str">
        <f t="shared" si="0"/>
        <v>2020.12</v>
      </c>
      <c r="M25" t="s">
        <v>568</v>
      </c>
      <c r="N25">
        <v>18621996076</v>
      </c>
      <c r="O25" t="s">
        <v>563</v>
      </c>
      <c r="P25">
        <v>13511330802</v>
      </c>
      <c r="Q25" t="s">
        <v>509</v>
      </c>
      <c r="R25">
        <v>13567323973</v>
      </c>
      <c r="S25" t="s">
        <v>560</v>
      </c>
      <c r="T25" t="s">
        <v>491</v>
      </c>
    </row>
    <row r="26" spans="1:20">
      <c r="A26" t="s">
        <v>65</v>
      </c>
      <c r="B26" t="s">
        <v>569</v>
      </c>
      <c r="C26" t="s">
        <v>459</v>
      </c>
      <c r="D26" t="s">
        <v>67</v>
      </c>
      <c r="E26" t="s">
        <v>570</v>
      </c>
      <c r="F26" t="s">
        <v>571</v>
      </c>
      <c r="G26">
        <v>13600</v>
      </c>
      <c r="H26" t="s">
        <v>572</v>
      </c>
      <c r="I26" s="5" t="s">
        <v>359</v>
      </c>
      <c r="J26" s="5" t="str">
        <f t="shared" si="1"/>
        <v>2019.5</v>
      </c>
      <c r="K26" s="5" t="s">
        <v>360</v>
      </c>
      <c r="L26" s="5" t="str">
        <f t="shared" si="0"/>
        <v>2020.5</v>
      </c>
      <c r="M26" t="s">
        <v>573</v>
      </c>
      <c r="N26">
        <v>13587291008</v>
      </c>
      <c r="O26" t="s">
        <v>574</v>
      </c>
      <c r="P26">
        <v>15968207820</v>
      </c>
      <c r="Q26" t="s">
        <v>575</v>
      </c>
      <c r="R26">
        <v>13867269140</v>
      </c>
      <c r="S26" t="s">
        <v>570</v>
      </c>
      <c r="T26" t="s">
        <v>461</v>
      </c>
    </row>
    <row r="27" spans="1:20">
      <c r="A27" t="s">
        <v>70</v>
      </c>
      <c r="B27" t="s">
        <v>576</v>
      </c>
      <c r="C27" t="s">
        <v>459</v>
      </c>
      <c r="D27" t="s">
        <v>67</v>
      </c>
      <c r="E27" t="s">
        <v>570</v>
      </c>
      <c r="F27" t="s">
        <v>577</v>
      </c>
      <c r="G27">
        <v>1470</v>
      </c>
      <c r="H27" t="s">
        <v>578</v>
      </c>
      <c r="I27" s="5" t="s">
        <v>350</v>
      </c>
      <c r="J27" s="5" t="str">
        <f t="shared" si="1"/>
        <v>2019.7</v>
      </c>
      <c r="K27" s="5" t="s">
        <v>361</v>
      </c>
      <c r="L27" s="5" t="str">
        <f t="shared" si="0"/>
        <v>2021.4</v>
      </c>
      <c r="M27" t="s">
        <v>579</v>
      </c>
      <c r="N27">
        <v>18906417778</v>
      </c>
      <c r="O27" t="s">
        <v>574</v>
      </c>
      <c r="P27">
        <v>15968207820</v>
      </c>
      <c r="Q27" t="s">
        <v>575</v>
      </c>
      <c r="R27">
        <v>13867269140</v>
      </c>
      <c r="S27" t="s">
        <v>570</v>
      </c>
      <c r="T27" t="s">
        <v>461</v>
      </c>
    </row>
    <row r="28" spans="1:20">
      <c r="A28" t="s">
        <v>73</v>
      </c>
      <c r="B28" t="s">
        <v>580</v>
      </c>
      <c r="C28" t="s">
        <v>459</v>
      </c>
      <c r="D28" t="s">
        <v>67</v>
      </c>
      <c r="E28" t="s">
        <v>581</v>
      </c>
      <c r="F28" t="s">
        <v>362</v>
      </c>
      <c r="G28">
        <v>5000</v>
      </c>
      <c r="H28" t="s">
        <v>582</v>
      </c>
      <c r="I28" s="5" t="s">
        <v>324</v>
      </c>
      <c r="J28" s="5" t="str">
        <f t="shared" si="1"/>
        <v>2017.1</v>
      </c>
      <c r="K28" s="5" t="s">
        <v>327</v>
      </c>
      <c r="L28" s="5" t="str">
        <f t="shared" si="0"/>
        <v>2019.12</v>
      </c>
      <c r="M28" t="s">
        <v>583</v>
      </c>
      <c r="N28">
        <v>13665724044</v>
      </c>
      <c r="O28" t="s">
        <v>584</v>
      </c>
      <c r="P28">
        <v>15968265326</v>
      </c>
      <c r="Q28" t="s">
        <v>575</v>
      </c>
      <c r="R28">
        <v>13867269140</v>
      </c>
      <c r="S28" t="s">
        <v>581</v>
      </c>
      <c r="T28" t="s">
        <v>510</v>
      </c>
    </row>
    <row r="29" spans="1:20">
      <c r="A29" t="s">
        <v>77</v>
      </c>
      <c r="B29" t="s">
        <v>585</v>
      </c>
      <c r="C29" t="s">
        <v>459</v>
      </c>
      <c r="D29" t="s">
        <v>67</v>
      </c>
      <c r="E29" t="s">
        <v>581</v>
      </c>
      <c r="F29" t="s">
        <v>586</v>
      </c>
      <c r="G29">
        <v>10000</v>
      </c>
      <c r="H29" t="s">
        <v>587</v>
      </c>
      <c r="I29" s="5" t="s">
        <v>324</v>
      </c>
      <c r="J29" s="5" t="str">
        <f t="shared" si="1"/>
        <v>2017.1</v>
      </c>
      <c r="K29" s="5" t="s">
        <v>327</v>
      </c>
      <c r="L29" s="5" t="str">
        <f t="shared" si="0"/>
        <v>2019.12</v>
      </c>
      <c r="M29" t="s">
        <v>588</v>
      </c>
      <c r="N29">
        <v>18768367037</v>
      </c>
      <c r="O29" t="s">
        <v>584</v>
      </c>
      <c r="P29">
        <v>15968265326</v>
      </c>
      <c r="Q29" t="s">
        <v>575</v>
      </c>
      <c r="R29">
        <v>13867269140</v>
      </c>
      <c r="S29" t="s">
        <v>581</v>
      </c>
      <c r="T29" t="s">
        <v>510</v>
      </c>
    </row>
    <row r="30" spans="1:20">
      <c r="A30" t="s">
        <v>80</v>
      </c>
      <c r="B30" t="s">
        <v>589</v>
      </c>
      <c r="C30" t="s">
        <v>459</v>
      </c>
      <c r="D30" t="s">
        <v>67</v>
      </c>
      <c r="E30" t="s">
        <v>581</v>
      </c>
      <c r="F30" t="s">
        <v>364</v>
      </c>
      <c r="G30">
        <v>10000</v>
      </c>
      <c r="H30" t="s">
        <v>590</v>
      </c>
      <c r="I30" s="5" t="s">
        <v>326</v>
      </c>
      <c r="J30" s="5" t="str">
        <f t="shared" si="1"/>
        <v>2019.6</v>
      </c>
      <c r="K30" s="5" t="s">
        <v>327</v>
      </c>
      <c r="L30" s="5" t="str">
        <f t="shared" si="0"/>
        <v>2019.12</v>
      </c>
      <c r="M30" t="s">
        <v>591</v>
      </c>
      <c r="N30">
        <v>13655827459</v>
      </c>
      <c r="O30" t="s">
        <v>584</v>
      </c>
      <c r="P30">
        <v>15968265326</v>
      </c>
      <c r="Q30" t="s">
        <v>575</v>
      </c>
      <c r="R30">
        <v>13867269140</v>
      </c>
      <c r="S30" t="s">
        <v>581</v>
      </c>
      <c r="T30" t="s">
        <v>510</v>
      </c>
    </row>
    <row r="31" spans="1:20">
      <c r="A31" t="s">
        <v>84</v>
      </c>
      <c r="B31" t="s">
        <v>592</v>
      </c>
      <c r="C31" t="s">
        <v>459</v>
      </c>
      <c r="D31" t="s">
        <v>67</v>
      </c>
      <c r="E31" t="s">
        <v>581</v>
      </c>
      <c r="F31" t="s">
        <v>593</v>
      </c>
      <c r="G31">
        <v>15000</v>
      </c>
      <c r="H31" t="s">
        <v>594</v>
      </c>
      <c r="I31" s="5" t="s">
        <v>366</v>
      </c>
      <c r="J31" s="5" t="str">
        <f t="shared" si="1"/>
        <v>2018.9</v>
      </c>
      <c r="K31" s="5" t="s">
        <v>367</v>
      </c>
      <c r="L31" s="5" t="str">
        <f t="shared" si="0"/>
        <v>2020.9</v>
      </c>
      <c r="M31" t="s">
        <v>595</v>
      </c>
      <c r="N31">
        <v>13906723925</v>
      </c>
      <c r="O31" t="s">
        <v>584</v>
      </c>
      <c r="P31">
        <v>15968265326</v>
      </c>
      <c r="Q31" t="s">
        <v>575</v>
      </c>
      <c r="R31">
        <v>13867269140</v>
      </c>
      <c r="S31" t="s">
        <v>581</v>
      </c>
      <c r="T31" t="s">
        <v>461</v>
      </c>
    </row>
    <row r="32" spans="1:20">
      <c r="A32" t="s">
        <v>87</v>
      </c>
      <c r="B32" t="s">
        <v>596</v>
      </c>
      <c r="C32" t="s">
        <v>459</v>
      </c>
      <c r="D32" t="s">
        <v>67</v>
      </c>
      <c r="E32" t="s">
        <v>597</v>
      </c>
      <c r="F32" t="s">
        <v>368</v>
      </c>
      <c r="G32">
        <v>24000</v>
      </c>
      <c r="H32" t="s">
        <v>572</v>
      </c>
      <c r="I32" s="5" t="s">
        <v>326</v>
      </c>
      <c r="J32" s="5" t="str">
        <f t="shared" si="1"/>
        <v>2019.6</v>
      </c>
      <c r="K32" s="5" t="s">
        <v>332</v>
      </c>
      <c r="L32" s="5" t="str">
        <f t="shared" si="0"/>
        <v>2021.12</v>
      </c>
      <c r="M32" t="s">
        <v>598</v>
      </c>
      <c r="N32">
        <v>13989310526</v>
      </c>
      <c r="O32" t="s">
        <v>599</v>
      </c>
      <c r="P32">
        <v>13868251906</v>
      </c>
      <c r="Q32" t="s">
        <v>575</v>
      </c>
      <c r="R32">
        <v>13867269140</v>
      </c>
      <c r="S32" t="s">
        <v>597</v>
      </c>
      <c r="T32" t="s">
        <v>471</v>
      </c>
    </row>
    <row r="33" spans="1:20">
      <c r="A33" t="s">
        <v>90</v>
      </c>
      <c r="B33" t="s">
        <v>600</v>
      </c>
      <c r="C33" t="s">
        <v>459</v>
      </c>
      <c r="D33" t="s">
        <v>67</v>
      </c>
      <c r="E33" t="s">
        <v>597</v>
      </c>
      <c r="F33" t="s">
        <v>369</v>
      </c>
      <c r="G33">
        <v>10000</v>
      </c>
      <c r="H33" t="s">
        <v>601</v>
      </c>
      <c r="I33" s="5" t="s">
        <v>370</v>
      </c>
      <c r="J33" s="5" t="str">
        <f t="shared" si="1"/>
        <v>2018.3</v>
      </c>
      <c r="K33" s="5" t="s">
        <v>337</v>
      </c>
      <c r="L33" s="5" t="str">
        <f t="shared" si="0"/>
        <v>2019.3</v>
      </c>
      <c r="M33" t="s">
        <v>602</v>
      </c>
      <c r="N33">
        <v>13606547241</v>
      </c>
      <c r="O33" t="s">
        <v>599</v>
      </c>
      <c r="P33">
        <v>13868251906</v>
      </c>
      <c r="Q33" t="s">
        <v>575</v>
      </c>
      <c r="R33">
        <v>13867269140</v>
      </c>
      <c r="S33" t="s">
        <v>597</v>
      </c>
      <c r="T33" t="s">
        <v>471</v>
      </c>
    </row>
    <row r="34" spans="1:20">
      <c r="A34" t="s">
        <v>371</v>
      </c>
      <c r="B34" t="s">
        <v>603</v>
      </c>
      <c r="C34" t="s">
        <v>459</v>
      </c>
      <c r="D34" t="s">
        <v>67</v>
      </c>
      <c r="E34" t="s">
        <v>604</v>
      </c>
      <c r="F34" t="s">
        <v>96</v>
      </c>
      <c r="G34">
        <v>10000</v>
      </c>
      <c r="H34" t="s">
        <v>605</v>
      </c>
      <c r="I34" s="5" t="s">
        <v>372</v>
      </c>
      <c r="J34" s="5" t="str">
        <f t="shared" si="1"/>
        <v>2015.12</v>
      </c>
      <c r="K34" s="5" t="s">
        <v>373</v>
      </c>
      <c r="L34" s="5" t="str">
        <f t="shared" ref="L34:L65" si="2">LEFT(K34,LEN(K34)-2)</f>
        <v>2018.12</v>
      </c>
      <c r="M34" t="s">
        <v>606</v>
      </c>
      <c r="N34">
        <v>15067231517</v>
      </c>
      <c r="O34" t="s">
        <v>607</v>
      </c>
      <c r="P34">
        <v>15715896820</v>
      </c>
      <c r="Q34" t="s">
        <v>575</v>
      </c>
      <c r="R34">
        <v>13867269140</v>
      </c>
      <c r="S34" t="s">
        <v>604</v>
      </c>
      <c r="T34" t="s">
        <v>471</v>
      </c>
    </row>
    <row r="35" spans="1:20">
      <c r="A35" t="s">
        <v>140</v>
      </c>
      <c r="B35" t="s">
        <v>608</v>
      </c>
      <c r="C35" t="s">
        <v>459</v>
      </c>
      <c r="D35" t="s">
        <v>142</v>
      </c>
      <c r="E35" t="s">
        <v>609</v>
      </c>
      <c r="F35" t="s">
        <v>374</v>
      </c>
      <c r="G35">
        <v>24000</v>
      </c>
      <c r="H35" t="s">
        <v>610</v>
      </c>
      <c r="I35" s="5" t="s">
        <v>329</v>
      </c>
      <c r="J35" s="5" t="str">
        <f t="shared" si="1"/>
        <v>2018.1</v>
      </c>
      <c r="K35" s="5" t="s">
        <v>325</v>
      </c>
      <c r="L35" s="5" t="str">
        <f t="shared" si="2"/>
        <v>2020.12</v>
      </c>
      <c r="M35" t="s">
        <v>611</v>
      </c>
      <c r="N35">
        <v>13588551983</v>
      </c>
      <c r="O35" t="s">
        <v>612</v>
      </c>
      <c r="P35">
        <v>15968568835</v>
      </c>
      <c r="Q35" t="s">
        <v>613</v>
      </c>
      <c r="R35">
        <v>15221473072</v>
      </c>
      <c r="S35" t="s">
        <v>609</v>
      </c>
      <c r="T35" t="s">
        <v>471</v>
      </c>
    </row>
    <row r="36" spans="1:20">
      <c r="A36" t="s">
        <v>144</v>
      </c>
      <c r="B36" t="s">
        <v>614</v>
      </c>
      <c r="C36" t="s">
        <v>459</v>
      </c>
      <c r="D36" t="s">
        <v>142</v>
      </c>
      <c r="E36" t="s">
        <v>609</v>
      </c>
      <c r="F36" t="s">
        <v>146</v>
      </c>
      <c r="G36">
        <v>58000</v>
      </c>
      <c r="H36" t="s">
        <v>615</v>
      </c>
      <c r="I36" s="5" t="s">
        <v>337</v>
      </c>
      <c r="J36" s="5" t="str">
        <f t="shared" si="1"/>
        <v>2019.3</v>
      </c>
      <c r="K36" s="5" t="s">
        <v>375</v>
      </c>
      <c r="L36" s="5" t="str">
        <f t="shared" si="2"/>
        <v>2021.3</v>
      </c>
      <c r="M36" t="s">
        <v>616</v>
      </c>
      <c r="N36">
        <v>13575576160</v>
      </c>
      <c r="O36" t="s">
        <v>612</v>
      </c>
      <c r="P36">
        <v>15968568835</v>
      </c>
      <c r="Q36" t="s">
        <v>613</v>
      </c>
      <c r="R36">
        <v>15221473072</v>
      </c>
      <c r="S36" t="s">
        <v>609</v>
      </c>
      <c r="T36" t="s">
        <v>471</v>
      </c>
    </row>
    <row r="37" spans="1:20">
      <c r="A37" t="s">
        <v>147</v>
      </c>
      <c r="B37" t="s">
        <v>617</v>
      </c>
      <c r="C37" t="s">
        <v>459</v>
      </c>
      <c r="D37" t="s">
        <v>142</v>
      </c>
      <c r="E37" t="s">
        <v>618</v>
      </c>
      <c r="F37" t="s">
        <v>376</v>
      </c>
      <c r="G37">
        <v>12000</v>
      </c>
      <c r="H37" t="s">
        <v>619</v>
      </c>
      <c r="I37" s="5" t="s">
        <v>324</v>
      </c>
      <c r="J37" s="5" t="str">
        <f t="shared" si="1"/>
        <v>2017.1</v>
      </c>
      <c r="K37" s="5" t="s">
        <v>325</v>
      </c>
      <c r="L37" s="5" t="str">
        <f t="shared" si="2"/>
        <v>2020.12</v>
      </c>
      <c r="M37" t="s">
        <v>620</v>
      </c>
      <c r="N37">
        <v>17767174369</v>
      </c>
      <c r="O37" t="s">
        <v>621</v>
      </c>
      <c r="P37">
        <v>13758521141</v>
      </c>
      <c r="Q37" t="s">
        <v>613</v>
      </c>
      <c r="R37">
        <v>15221473072</v>
      </c>
      <c r="S37" t="s">
        <v>618</v>
      </c>
      <c r="T37" t="s">
        <v>471</v>
      </c>
    </row>
    <row r="38" spans="1:20">
      <c r="A38" t="s">
        <v>150</v>
      </c>
      <c r="B38" t="s">
        <v>622</v>
      </c>
      <c r="C38" t="s">
        <v>459</v>
      </c>
      <c r="D38" t="s">
        <v>142</v>
      </c>
      <c r="E38" t="s">
        <v>623</v>
      </c>
      <c r="F38" t="s">
        <v>624</v>
      </c>
      <c r="G38">
        <v>3000</v>
      </c>
      <c r="H38" t="s">
        <v>625</v>
      </c>
      <c r="I38" s="5" t="s">
        <v>378</v>
      </c>
      <c r="J38" s="5" t="str">
        <f t="shared" si="1"/>
        <v>2019.9</v>
      </c>
      <c r="K38" s="5" t="s">
        <v>379</v>
      </c>
      <c r="L38" s="5" t="str">
        <f t="shared" si="2"/>
        <v>2022.12</v>
      </c>
      <c r="M38" t="s">
        <v>626</v>
      </c>
      <c r="N38">
        <v>18516138356</v>
      </c>
      <c r="O38" t="s">
        <v>613</v>
      </c>
      <c r="P38">
        <v>15221473072</v>
      </c>
      <c r="Q38" t="s">
        <v>613</v>
      </c>
      <c r="R38">
        <v>15221473072</v>
      </c>
      <c r="S38" t="s">
        <v>142</v>
      </c>
      <c r="T38" t="s">
        <v>461</v>
      </c>
    </row>
    <row r="39" spans="1:20">
      <c r="A39" t="s">
        <v>165</v>
      </c>
      <c r="B39" t="s">
        <v>627</v>
      </c>
      <c r="C39" t="s">
        <v>459</v>
      </c>
      <c r="D39" t="s">
        <v>167</v>
      </c>
      <c r="E39" t="s">
        <v>167</v>
      </c>
      <c r="F39" t="s">
        <v>168</v>
      </c>
      <c r="G39">
        <v>48000</v>
      </c>
      <c r="H39" t="s">
        <v>168</v>
      </c>
      <c r="I39" s="5" t="s">
        <v>327</v>
      </c>
      <c r="J39" s="5" t="str">
        <f t="shared" si="1"/>
        <v>2019.12</v>
      </c>
      <c r="K39" s="5" t="s">
        <v>332</v>
      </c>
      <c r="L39" s="5" t="str">
        <f t="shared" si="2"/>
        <v>2021.12</v>
      </c>
      <c r="M39" t="s">
        <v>628</v>
      </c>
      <c r="N39">
        <v>13957903506</v>
      </c>
      <c r="O39" t="s">
        <v>629</v>
      </c>
      <c r="P39">
        <v>15067901697</v>
      </c>
      <c r="Q39" t="s">
        <v>629</v>
      </c>
      <c r="R39">
        <v>15067901697</v>
      </c>
      <c r="S39" t="s">
        <v>167</v>
      </c>
      <c r="T39" t="s">
        <v>510</v>
      </c>
    </row>
    <row r="40" spans="1:20">
      <c r="A40" t="s">
        <v>169</v>
      </c>
      <c r="B40" t="s">
        <v>630</v>
      </c>
      <c r="C40" t="s">
        <v>459</v>
      </c>
      <c r="D40" t="s">
        <v>167</v>
      </c>
      <c r="E40" t="s">
        <v>631</v>
      </c>
      <c r="F40" t="s">
        <v>171</v>
      </c>
      <c r="G40">
        <v>35000</v>
      </c>
      <c r="H40" t="s">
        <v>632</v>
      </c>
      <c r="I40" s="5" t="s">
        <v>380</v>
      </c>
      <c r="J40" s="5" t="str">
        <f t="shared" si="1"/>
        <v>2015.1</v>
      </c>
      <c r="K40" s="5" t="s">
        <v>343</v>
      </c>
      <c r="L40" s="5" t="str">
        <f t="shared" si="2"/>
        <v>2017.12</v>
      </c>
      <c r="M40" t="s">
        <v>633</v>
      </c>
      <c r="N40">
        <v>13515796725</v>
      </c>
      <c r="O40" t="s">
        <v>634</v>
      </c>
      <c r="P40">
        <v>18806798991</v>
      </c>
      <c r="Q40" t="s">
        <v>629</v>
      </c>
      <c r="R40">
        <v>15067901697</v>
      </c>
      <c r="S40" t="s">
        <v>635</v>
      </c>
      <c r="T40" t="s">
        <v>461</v>
      </c>
    </row>
    <row r="41" spans="1:20">
      <c r="A41" t="s">
        <v>173</v>
      </c>
      <c r="B41" t="s">
        <v>636</v>
      </c>
      <c r="C41" t="s">
        <v>459</v>
      </c>
      <c r="D41" t="s">
        <v>167</v>
      </c>
      <c r="E41" t="s">
        <v>631</v>
      </c>
      <c r="F41" t="s">
        <v>637</v>
      </c>
      <c r="G41">
        <v>202176</v>
      </c>
      <c r="H41" t="s">
        <v>638</v>
      </c>
      <c r="I41" s="5" t="s">
        <v>382</v>
      </c>
      <c r="J41" s="5" t="str">
        <f t="shared" si="1"/>
        <v>2019.1</v>
      </c>
      <c r="K41" s="5" t="s">
        <v>330</v>
      </c>
      <c r="L41" s="5" t="str">
        <f t="shared" si="2"/>
        <v>2019.2</v>
      </c>
      <c r="M41" t="s">
        <v>639</v>
      </c>
      <c r="N41">
        <v>18768175359</v>
      </c>
      <c r="O41" t="s">
        <v>640</v>
      </c>
      <c r="P41">
        <v>18395905023</v>
      </c>
      <c r="Q41" t="s">
        <v>629</v>
      </c>
      <c r="R41">
        <v>15067901697</v>
      </c>
      <c r="S41" t="s">
        <v>631</v>
      </c>
      <c r="T41" t="s">
        <v>471</v>
      </c>
    </row>
    <row r="42" spans="1:20">
      <c r="A42" t="s">
        <v>176</v>
      </c>
      <c r="B42" t="s">
        <v>641</v>
      </c>
      <c r="C42" t="s">
        <v>459</v>
      </c>
      <c r="D42" t="s">
        <v>167</v>
      </c>
      <c r="E42" t="s">
        <v>631</v>
      </c>
      <c r="F42" t="s">
        <v>642</v>
      </c>
      <c r="G42">
        <v>7000</v>
      </c>
      <c r="H42" t="s">
        <v>643</v>
      </c>
      <c r="I42" s="5" t="s">
        <v>384</v>
      </c>
      <c r="J42" s="5" t="str">
        <f t="shared" si="1"/>
        <v>2016.1</v>
      </c>
      <c r="K42" s="5" t="s">
        <v>373</v>
      </c>
      <c r="L42" s="5" t="str">
        <f t="shared" si="2"/>
        <v>2018.12</v>
      </c>
      <c r="M42" t="s">
        <v>644</v>
      </c>
      <c r="N42">
        <v>13306505710</v>
      </c>
      <c r="O42" t="s">
        <v>634</v>
      </c>
      <c r="P42">
        <v>18806798991</v>
      </c>
      <c r="Q42" t="s">
        <v>629</v>
      </c>
      <c r="R42">
        <v>15067901697</v>
      </c>
      <c r="S42" t="s">
        <v>635</v>
      </c>
      <c r="T42" t="s">
        <v>461</v>
      </c>
    </row>
    <row r="43" spans="1:20">
      <c r="A43" t="s">
        <v>180</v>
      </c>
      <c r="B43" t="s">
        <v>645</v>
      </c>
      <c r="C43" t="s">
        <v>459</v>
      </c>
      <c r="D43" t="s">
        <v>167</v>
      </c>
      <c r="E43" t="s">
        <v>646</v>
      </c>
      <c r="F43" t="s">
        <v>385</v>
      </c>
      <c r="G43">
        <v>2000</v>
      </c>
      <c r="H43" t="s">
        <v>647</v>
      </c>
      <c r="I43" s="5" t="s">
        <v>382</v>
      </c>
      <c r="J43" s="5" t="str">
        <f t="shared" si="1"/>
        <v>2019.1</v>
      </c>
      <c r="K43" s="5" t="s">
        <v>325</v>
      </c>
      <c r="L43" s="5" t="str">
        <f t="shared" si="2"/>
        <v>2020.12</v>
      </c>
      <c r="M43" t="s">
        <v>648</v>
      </c>
      <c r="N43">
        <v>13819920691</v>
      </c>
      <c r="O43" t="s">
        <v>649</v>
      </c>
      <c r="P43">
        <v>18395941206</v>
      </c>
      <c r="Q43" t="s">
        <v>629</v>
      </c>
      <c r="R43">
        <v>15067901697</v>
      </c>
      <c r="S43" t="s">
        <v>646</v>
      </c>
      <c r="T43" t="s">
        <v>471</v>
      </c>
    </row>
    <row r="44" spans="1:20">
      <c r="A44" t="s">
        <v>183</v>
      </c>
      <c r="B44" t="s">
        <v>650</v>
      </c>
      <c r="C44" t="s">
        <v>459</v>
      </c>
      <c r="D44" t="s">
        <v>167</v>
      </c>
      <c r="E44" t="s">
        <v>651</v>
      </c>
      <c r="F44" t="s">
        <v>386</v>
      </c>
      <c r="G44">
        <v>0</v>
      </c>
      <c r="H44" t="s">
        <v>652</v>
      </c>
      <c r="I44" s="5" t="s">
        <v>330</v>
      </c>
      <c r="J44" s="5" t="str">
        <f t="shared" si="1"/>
        <v>2019.2</v>
      </c>
      <c r="K44" s="5" t="s">
        <v>387</v>
      </c>
      <c r="L44" s="5" t="str">
        <f t="shared" si="2"/>
        <v>2021.1</v>
      </c>
      <c r="M44" t="s">
        <v>653</v>
      </c>
      <c r="N44">
        <v>13575969420</v>
      </c>
      <c r="O44" t="s">
        <v>654</v>
      </c>
      <c r="P44">
        <v>13454983544</v>
      </c>
      <c r="Q44" t="s">
        <v>629</v>
      </c>
      <c r="R44">
        <v>15067901697</v>
      </c>
      <c r="S44" t="s">
        <v>651</v>
      </c>
      <c r="T44" t="s">
        <v>510</v>
      </c>
    </row>
    <row r="45" spans="1:20">
      <c r="A45" t="s">
        <v>186</v>
      </c>
      <c r="B45" t="s">
        <v>655</v>
      </c>
      <c r="C45" t="s">
        <v>459</v>
      </c>
      <c r="D45" t="s">
        <v>167</v>
      </c>
      <c r="E45" t="s">
        <v>651</v>
      </c>
      <c r="F45" t="s">
        <v>390</v>
      </c>
      <c r="G45">
        <v>10000</v>
      </c>
      <c r="H45" t="s">
        <v>656</v>
      </c>
      <c r="I45" s="5" t="s">
        <v>330</v>
      </c>
      <c r="J45" s="5" t="str">
        <f t="shared" si="1"/>
        <v>2019.2</v>
      </c>
      <c r="K45" s="5" t="s">
        <v>352</v>
      </c>
      <c r="L45" s="5" t="str">
        <f t="shared" si="2"/>
        <v>2020.6</v>
      </c>
      <c r="M45" t="s">
        <v>657</v>
      </c>
      <c r="N45">
        <v>15158930083</v>
      </c>
      <c r="O45" t="s">
        <v>654</v>
      </c>
      <c r="P45">
        <v>13454983544</v>
      </c>
      <c r="Q45" t="s">
        <v>629</v>
      </c>
      <c r="R45">
        <v>15067901697</v>
      </c>
      <c r="S45" t="s">
        <v>651</v>
      </c>
      <c r="T45" t="s">
        <v>461</v>
      </c>
    </row>
    <row r="46" spans="1:20">
      <c r="A46" t="s">
        <v>189</v>
      </c>
      <c r="B46" t="s">
        <v>658</v>
      </c>
      <c r="C46" t="s">
        <v>459</v>
      </c>
      <c r="D46" t="s">
        <v>167</v>
      </c>
      <c r="E46" t="s">
        <v>651</v>
      </c>
      <c r="F46" t="s">
        <v>391</v>
      </c>
      <c r="G46">
        <v>30000</v>
      </c>
      <c r="H46" t="s">
        <v>659</v>
      </c>
      <c r="I46" s="5" t="s">
        <v>330</v>
      </c>
      <c r="J46" s="5" t="str">
        <f t="shared" si="1"/>
        <v>2019.2</v>
      </c>
      <c r="K46" s="5" t="s">
        <v>392</v>
      </c>
      <c r="L46" s="5" t="str">
        <f t="shared" si="2"/>
        <v>2020.2</v>
      </c>
      <c r="M46" t="s">
        <v>653</v>
      </c>
      <c r="N46">
        <v>13575969420</v>
      </c>
      <c r="O46" t="s">
        <v>654</v>
      </c>
      <c r="P46">
        <v>13454983544</v>
      </c>
      <c r="Q46" t="s">
        <v>629</v>
      </c>
      <c r="R46">
        <v>15067901697</v>
      </c>
      <c r="S46" t="s">
        <v>651</v>
      </c>
      <c r="T46" t="s">
        <v>510</v>
      </c>
    </row>
    <row r="47" spans="1:20">
      <c r="A47" t="s">
        <v>192</v>
      </c>
      <c r="B47" t="s">
        <v>660</v>
      </c>
      <c r="C47" t="s">
        <v>459</v>
      </c>
      <c r="D47" t="s">
        <v>167</v>
      </c>
      <c r="E47" t="s">
        <v>651</v>
      </c>
      <c r="F47" t="s">
        <v>393</v>
      </c>
      <c r="G47">
        <v>32800</v>
      </c>
      <c r="H47" t="s">
        <v>661</v>
      </c>
      <c r="I47" s="5" t="s">
        <v>394</v>
      </c>
      <c r="J47" s="5" t="str">
        <f t="shared" si="1"/>
        <v>2018.2</v>
      </c>
      <c r="K47" s="5" t="s">
        <v>395</v>
      </c>
      <c r="L47" s="5" t="str">
        <f t="shared" si="2"/>
        <v>2021.2</v>
      </c>
      <c r="M47" t="s">
        <v>662</v>
      </c>
      <c r="N47">
        <v>15805799031</v>
      </c>
      <c r="O47" t="s">
        <v>654</v>
      </c>
      <c r="P47">
        <v>13454983544</v>
      </c>
      <c r="Q47" t="s">
        <v>629</v>
      </c>
      <c r="R47">
        <v>15067901697</v>
      </c>
      <c r="S47" t="s">
        <v>651</v>
      </c>
      <c r="T47" t="s">
        <v>461</v>
      </c>
    </row>
    <row r="48" spans="1:20">
      <c r="A48" t="s">
        <v>195</v>
      </c>
      <c r="B48" t="s">
        <v>663</v>
      </c>
      <c r="C48" t="s">
        <v>459</v>
      </c>
      <c r="D48" t="s">
        <v>167</v>
      </c>
      <c r="E48" t="s">
        <v>651</v>
      </c>
      <c r="F48" t="s">
        <v>396</v>
      </c>
      <c r="G48">
        <v>30000</v>
      </c>
      <c r="H48" t="s">
        <v>664</v>
      </c>
      <c r="I48" s="5" t="s">
        <v>329</v>
      </c>
      <c r="J48" s="5" t="str">
        <f t="shared" si="1"/>
        <v>2018.1</v>
      </c>
      <c r="K48" s="5" t="s">
        <v>325</v>
      </c>
      <c r="L48" s="5" t="str">
        <f t="shared" si="2"/>
        <v>2020.12</v>
      </c>
      <c r="M48" t="s">
        <v>665</v>
      </c>
      <c r="N48">
        <v>15867958109</v>
      </c>
      <c r="O48" t="s">
        <v>654</v>
      </c>
      <c r="P48">
        <v>13454983544</v>
      </c>
      <c r="Q48" t="s">
        <v>629</v>
      </c>
      <c r="R48">
        <v>15067901697</v>
      </c>
      <c r="S48" t="s">
        <v>651</v>
      </c>
      <c r="T48" t="s">
        <v>461</v>
      </c>
    </row>
    <row r="49" spans="1:20">
      <c r="A49" t="s">
        <v>198</v>
      </c>
      <c r="B49" t="s">
        <v>666</v>
      </c>
      <c r="C49" t="s">
        <v>459</v>
      </c>
      <c r="D49" t="s">
        <v>167</v>
      </c>
      <c r="E49" t="s">
        <v>651</v>
      </c>
      <c r="F49" t="s">
        <v>397</v>
      </c>
      <c r="G49">
        <v>0</v>
      </c>
      <c r="H49" t="s">
        <v>667</v>
      </c>
      <c r="I49" s="5" t="s">
        <v>329</v>
      </c>
      <c r="J49" s="5" t="str">
        <f t="shared" si="1"/>
        <v>2018.1</v>
      </c>
      <c r="K49" s="5" t="s">
        <v>332</v>
      </c>
      <c r="L49" s="5" t="str">
        <f t="shared" si="2"/>
        <v>2021.12</v>
      </c>
      <c r="M49" t="s">
        <v>653</v>
      </c>
      <c r="N49">
        <v>13575969420</v>
      </c>
      <c r="O49" t="s">
        <v>654</v>
      </c>
      <c r="P49">
        <v>13454983544</v>
      </c>
      <c r="Q49" t="s">
        <v>629</v>
      </c>
      <c r="R49">
        <v>15067901697</v>
      </c>
      <c r="S49" t="s">
        <v>651</v>
      </c>
      <c r="T49" t="s">
        <v>510</v>
      </c>
    </row>
    <row r="50" spans="1:20">
      <c r="A50" t="s">
        <v>200</v>
      </c>
      <c r="B50" t="s">
        <v>668</v>
      </c>
      <c r="C50" t="s">
        <v>459</v>
      </c>
      <c r="D50" t="s">
        <v>167</v>
      </c>
      <c r="E50" t="s">
        <v>651</v>
      </c>
      <c r="F50" t="s">
        <v>398</v>
      </c>
      <c r="G50">
        <v>32000</v>
      </c>
      <c r="H50" t="s">
        <v>669</v>
      </c>
      <c r="I50" s="5" t="s">
        <v>399</v>
      </c>
      <c r="J50" s="5" t="str">
        <f t="shared" si="1"/>
        <v>2015.2</v>
      </c>
      <c r="K50" s="5" t="s">
        <v>330</v>
      </c>
      <c r="L50" s="5" t="str">
        <f t="shared" si="2"/>
        <v>2019.2</v>
      </c>
      <c r="M50" t="s">
        <v>662</v>
      </c>
      <c r="N50">
        <v>15805799031</v>
      </c>
      <c r="O50" t="s">
        <v>654</v>
      </c>
      <c r="P50">
        <v>13454983544</v>
      </c>
      <c r="Q50" t="s">
        <v>629</v>
      </c>
      <c r="R50">
        <v>15067901697</v>
      </c>
      <c r="S50" t="s">
        <v>651</v>
      </c>
      <c r="T50" t="s">
        <v>461</v>
      </c>
    </row>
    <row r="51" spans="1:20">
      <c r="A51" t="s">
        <v>203</v>
      </c>
      <c r="B51" t="s">
        <v>670</v>
      </c>
      <c r="C51" t="s">
        <v>459</v>
      </c>
      <c r="D51" t="s">
        <v>167</v>
      </c>
      <c r="E51" t="s">
        <v>651</v>
      </c>
      <c r="F51" t="s">
        <v>400</v>
      </c>
      <c r="G51">
        <v>20000</v>
      </c>
      <c r="H51" t="s">
        <v>671</v>
      </c>
      <c r="I51" s="5" t="s">
        <v>340</v>
      </c>
      <c r="J51" s="5" t="str">
        <f t="shared" si="1"/>
        <v>2018.8</v>
      </c>
      <c r="K51" s="5" t="s">
        <v>346</v>
      </c>
      <c r="L51" s="5" t="str">
        <f t="shared" si="2"/>
        <v>2021.7</v>
      </c>
      <c r="M51" t="s">
        <v>672</v>
      </c>
      <c r="N51">
        <v>15805791235</v>
      </c>
      <c r="O51" t="s">
        <v>654</v>
      </c>
      <c r="P51">
        <v>13454983544</v>
      </c>
      <c r="Q51" t="s">
        <v>629</v>
      </c>
      <c r="R51">
        <v>15067901697</v>
      </c>
      <c r="S51" t="s">
        <v>651</v>
      </c>
      <c r="T51" t="s">
        <v>510</v>
      </c>
    </row>
    <row r="52" spans="1:20">
      <c r="A52" t="s">
        <v>206</v>
      </c>
      <c r="B52" t="s">
        <v>673</v>
      </c>
      <c r="C52" t="s">
        <v>459</v>
      </c>
      <c r="D52" t="s">
        <v>167</v>
      </c>
      <c r="E52" t="s">
        <v>651</v>
      </c>
      <c r="F52" t="s">
        <v>401</v>
      </c>
      <c r="G52">
        <v>20000</v>
      </c>
      <c r="H52" t="s">
        <v>674</v>
      </c>
      <c r="I52" s="5" t="s">
        <v>382</v>
      </c>
      <c r="J52" s="5" t="str">
        <f t="shared" si="1"/>
        <v>2019.1</v>
      </c>
      <c r="K52" s="5" t="s">
        <v>325</v>
      </c>
      <c r="L52" s="5" t="str">
        <f t="shared" si="2"/>
        <v>2020.12</v>
      </c>
      <c r="M52" t="s">
        <v>653</v>
      </c>
      <c r="N52">
        <v>13575969420</v>
      </c>
      <c r="O52" t="s">
        <v>654</v>
      </c>
      <c r="P52">
        <v>13454983544</v>
      </c>
      <c r="Q52" t="s">
        <v>629</v>
      </c>
      <c r="R52">
        <v>15067901697</v>
      </c>
      <c r="S52" t="s">
        <v>651</v>
      </c>
      <c r="T52" t="s">
        <v>510</v>
      </c>
    </row>
    <row r="53" spans="1:20">
      <c r="A53" t="s">
        <v>208</v>
      </c>
      <c r="B53" t="s">
        <v>675</v>
      </c>
      <c r="C53" t="s">
        <v>459</v>
      </c>
      <c r="D53" t="s">
        <v>167</v>
      </c>
      <c r="E53" t="s">
        <v>676</v>
      </c>
      <c r="F53" t="s">
        <v>677</v>
      </c>
      <c r="G53">
        <v>1600</v>
      </c>
      <c r="H53" t="s">
        <v>678</v>
      </c>
      <c r="I53" s="5" t="s">
        <v>324</v>
      </c>
      <c r="J53" s="5" t="str">
        <f t="shared" si="1"/>
        <v>2017.1</v>
      </c>
      <c r="K53" s="5" t="s">
        <v>343</v>
      </c>
      <c r="L53" s="5" t="str">
        <f t="shared" si="2"/>
        <v>2017.12</v>
      </c>
      <c r="M53" t="s">
        <v>679</v>
      </c>
      <c r="N53">
        <v>18069997353</v>
      </c>
      <c r="O53" t="s">
        <v>680</v>
      </c>
      <c r="P53">
        <v>18757672805</v>
      </c>
      <c r="Q53" t="s">
        <v>629</v>
      </c>
      <c r="R53">
        <v>15067901697</v>
      </c>
      <c r="S53" t="s">
        <v>676</v>
      </c>
      <c r="T53" t="s">
        <v>471</v>
      </c>
    </row>
    <row r="54" s="7" customFormat="1" spans="1:20">
      <c r="A54" s="7" t="s">
        <v>211</v>
      </c>
      <c r="B54" s="7" t="s">
        <v>681</v>
      </c>
      <c r="C54" s="7" t="s">
        <v>459</v>
      </c>
      <c r="D54" s="7" t="s">
        <v>167</v>
      </c>
      <c r="E54" s="7" t="s">
        <v>682</v>
      </c>
      <c r="G54" s="7">
        <v>6000</v>
      </c>
      <c r="H54" s="7" t="s">
        <v>683</v>
      </c>
      <c r="I54" s="8" t="s">
        <v>404</v>
      </c>
      <c r="J54" s="8" t="str">
        <f t="shared" si="1"/>
        <v>2018.11</v>
      </c>
      <c r="K54" s="8" t="s">
        <v>379</v>
      </c>
      <c r="L54" s="8" t="str">
        <f t="shared" si="2"/>
        <v>2022.12</v>
      </c>
      <c r="M54" s="7" t="s">
        <v>684</v>
      </c>
      <c r="N54" s="7">
        <v>15958958877</v>
      </c>
      <c r="O54" s="7" t="s">
        <v>685</v>
      </c>
      <c r="P54" s="7">
        <v>13777500721</v>
      </c>
      <c r="Q54" s="7" t="s">
        <v>629</v>
      </c>
      <c r="R54" s="7">
        <v>15067901697</v>
      </c>
      <c r="S54" s="7" t="s">
        <v>682</v>
      </c>
      <c r="T54" s="7" t="s">
        <v>471</v>
      </c>
    </row>
    <row r="55" spans="1:20">
      <c r="A55" t="s">
        <v>214</v>
      </c>
      <c r="B55" t="s">
        <v>686</v>
      </c>
      <c r="C55" t="s">
        <v>459</v>
      </c>
      <c r="D55" t="s">
        <v>216</v>
      </c>
      <c r="E55" t="s">
        <v>687</v>
      </c>
      <c r="F55" t="s">
        <v>405</v>
      </c>
      <c r="G55">
        <v>1000</v>
      </c>
      <c r="H55" t="s">
        <v>688</v>
      </c>
      <c r="I55" s="5" t="s">
        <v>406</v>
      </c>
      <c r="J55" s="5" t="str">
        <f t="shared" si="1"/>
        <v>2014.1</v>
      </c>
      <c r="K55" s="5" t="s">
        <v>407</v>
      </c>
      <c r="L55" s="5" t="str">
        <f t="shared" si="2"/>
        <v>2020.1</v>
      </c>
      <c r="M55" t="s">
        <v>689</v>
      </c>
      <c r="N55">
        <v>15869058165</v>
      </c>
      <c r="O55" t="s">
        <v>690</v>
      </c>
      <c r="P55">
        <v>17757083818</v>
      </c>
      <c r="Q55" t="s">
        <v>691</v>
      </c>
      <c r="R55">
        <v>13757004101</v>
      </c>
      <c r="S55" t="s">
        <v>687</v>
      </c>
      <c r="T55" t="s">
        <v>471</v>
      </c>
    </row>
    <row r="56" spans="1:20">
      <c r="A56" t="s">
        <v>219</v>
      </c>
      <c r="B56" t="s">
        <v>692</v>
      </c>
      <c r="C56" t="s">
        <v>459</v>
      </c>
      <c r="D56" t="s">
        <v>216</v>
      </c>
      <c r="E56" t="s">
        <v>693</v>
      </c>
      <c r="F56" t="s">
        <v>221</v>
      </c>
      <c r="G56">
        <v>10000</v>
      </c>
      <c r="H56" t="s">
        <v>694</v>
      </c>
      <c r="I56" s="5" t="s">
        <v>324</v>
      </c>
      <c r="J56" s="5" t="str">
        <f t="shared" si="1"/>
        <v>2017.1</v>
      </c>
      <c r="K56" s="5" t="s">
        <v>373</v>
      </c>
      <c r="L56" s="5" t="str">
        <f t="shared" si="2"/>
        <v>2018.12</v>
      </c>
      <c r="M56" t="s">
        <v>695</v>
      </c>
      <c r="N56">
        <v>18305038640</v>
      </c>
      <c r="O56" t="s">
        <v>696</v>
      </c>
      <c r="P56">
        <v>13957020234</v>
      </c>
      <c r="Q56" t="s">
        <v>691</v>
      </c>
      <c r="R56">
        <v>13757004101</v>
      </c>
      <c r="S56" t="s">
        <v>693</v>
      </c>
      <c r="T56" t="s">
        <v>471</v>
      </c>
    </row>
    <row r="57" spans="1:20">
      <c r="A57" t="s">
        <v>222</v>
      </c>
      <c r="B57" t="s">
        <v>697</v>
      </c>
      <c r="C57" t="s">
        <v>459</v>
      </c>
      <c r="D57" t="s">
        <v>216</v>
      </c>
      <c r="E57" t="s">
        <v>698</v>
      </c>
      <c r="F57" t="s">
        <v>224</v>
      </c>
      <c r="G57">
        <v>5000</v>
      </c>
      <c r="H57" t="s">
        <v>699</v>
      </c>
      <c r="I57" s="5" t="s">
        <v>329</v>
      </c>
      <c r="J57" s="5" t="str">
        <f t="shared" si="1"/>
        <v>2018.1</v>
      </c>
      <c r="K57" s="5" t="s">
        <v>332</v>
      </c>
      <c r="L57" s="5" t="str">
        <f t="shared" si="2"/>
        <v>2021.12</v>
      </c>
      <c r="M57" t="s">
        <v>700</v>
      </c>
      <c r="N57">
        <v>13515709856</v>
      </c>
      <c r="O57" t="s">
        <v>701</v>
      </c>
      <c r="P57">
        <v>13587027447</v>
      </c>
      <c r="Q57" t="s">
        <v>691</v>
      </c>
      <c r="R57">
        <v>13757004101</v>
      </c>
      <c r="S57" t="s">
        <v>698</v>
      </c>
      <c r="T57" t="s">
        <v>471</v>
      </c>
    </row>
    <row r="58" spans="1:20">
      <c r="A58" t="s">
        <v>225</v>
      </c>
      <c r="B58" t="s">
        <v>702</v>
      </c>
      <c r="C58" t="s">
        <v>459</v>
      </c>
      <c r="D58" t="s">
        <v>216</v>
      </c>
      <c r="E58" t="s">
        <v>698</v>
      </c>
      <c r="F58" t="s">
        <v>408</v>
      </c>
      <c r="G58">
        <v>5000</v>
      </c>
      <c r="H58" t="s">
        <v>703</v>
      </c>
      <c r="I58" s="5" t="s">
        <v>350</v>
      </c>
      <c r="J58" s="5" t="str">
        <f t="shared" si="1"/>
        <v>2019.7</v>
      </c>
      <c r="K58" s="5" t="s">
        <v>395</v>
      </c>
      <c r="L58" s="5" t="str">
        <f t="shared" si="2"/>
        <v>2021.2</v>
      </c>
      <c r="M58" t="s">
        <v>704</v>
      </c>
      <c r="N58">
        <v>13675705927</v>
      </c>
      <c r="O58" t="s">
        <v>701</v>
      </c>
      <c r="P58">
        <v>13587027447</v>
      </c>
      <c r="Q58" t="s">
        <v>691</v>
      </c>
      <c r="R58">
        <v>13757004101</v>
      </c>
      <c r="S58" t="s">
        <v>698</v>
      </c>
      <c r="T58" t="s">
        <v>461</v>
      </c>
    </row>
    <row r="59" spans="1:20">
      <c r="A59" t="s">
        <v>228</v>
      </c>
      <c r="B59" t="s">
        <v>705</v>
      </c>
      <c r="C59" t="s">
        <v>459</v>
      </c>
      <c r="D59" t="s">
        <v>216</v>
      </c>
      <c r="E59" t="s">
        <v>706</v>
      </c>
      <c r="F59" t="s">
        <v>409</v>
      </c>
      <c r="G59">
        <v>5000</v>
      </c>
      <c r="H59" t="s">
        <v>707</v>
      </c>
      <c r="I59" s="5" t="s">
        <v>343</v>
      </c>
      <c r="J59" s="5" t="str">
        <f t="shared" si="1"/>
        <v>2017.12</v>
      </c>
      <c r="K59" s="5" t="s">
        <v>327</v>
      </c>
      <c r="L59" s="5" t="str">
        <f t="shared" si="2"/>
        <v>2019.12</v>
      </c>
      <c r="M59" t="s">
        <v>708</v>
      </c>
      <c r="N59">
        <v>18857048218</v>
      </c>
      <c r="O59" t="s">
        <v>709</v>
      </c>
      <c r="P59">
        <v>18268956731</v>
      </c>
      <c r="Q59" t="s">
        <v>691</v>
      </c>
      <c r="R59">
        <v>13757004101</v>
      </c>
      <c r="S59" t="s">
        <v>706</v>
      </c>
      <c r="T59" t="s">
        <v>471</v>
      </c>
    </row>
    <row r="60" spans="1:20">
      <c r="A60" t="s">
        <v>231</v>
      </c>
      <c r="B60" t="s">
        <v>710</v>
      </c>
      <c r="C60" t="s">
        <v>459</v>
      </c>
      <c r="D60" t="s">
        <v>216</v>
      </c>
      <c r="E60" t="s">
        <v>711</v>
      </c>
      <c r="F60" t="s">
        <v>410</v>
      </c>
      <c r="G60">
        <v>15000</v>
      </c>
      <c r="H60" t="s">
        <v>712</v>
      </c>
      <c r="I60" s="5" t="s">
        <v>337</v>
      </c>
      <c r="J60" s="5" t="str">
        <f t="shared" si="1"/>
        <v>2019.3</v>
      </c>
      <c r="K60" s="5" t="s">
        <v>325</v>
      </c>
      <c r="L60" s="5" t="str">
        <f t="shared" si="2"/>
        <v>2020.12</v>
      </c>
      <c r="M60" t="s">
        <v>713</v>
      </c>
      <c r="N60">
        <v>13867008279</v>
      </c>
      <c r="O60" t="s">
        <v>714</v>
      </c>
      <c r="P60">
        <v>13587013237</v>
      </c>
      <c r="Q60" t="s">
        <v>691</v>
      </c>
      <c r="R60">
        <v>13757004101</v>
      </c>
      <c r="S60" t="s">
        <v>711</v>
      </c>
      <c r="T60" t="s">
        <v>471</v>
      </c>
    </row>
    <row r="61" spans="1:20">
      <c r="A61" t="s">
        <v>234</v>
      </c>
      <c r="B61" t="s">
        <v>715</v>
      </c>
      <c r="C61" t="s">
        <v>459</v>
      </c>
      <c r="D61" t="s">
        <v>216</v>
      </c>
      <c r="E61" t="s">
        <v>711</v>
      </c>
      <c r="F61" t="s">
        <v>236</v>
      </c>
      <c r="G61">
        <v>5000</v>
      </c>
      <c r="H61" t="s">
        <v>716</v>
      </c>
      <c r="I61" s="5" t="s">
        <v>411</v>
      </c>
      <c r="J61" s="5" t="str">
        <f t="shared" si="1"/>
        <v>2016.12</v>
      </c>
      <c r="K61" s="5" t="s">
        <v>327</v>
      </c>
      <c r="L61" s="5" t="str">
        <f t="shared" si="2"/>
        <v>2019.12</v>
      </c>
      <c r="M61" t="s">
        <v>717</v>
      </c>
      <c r="N61">
        <v>13867008201</v>
      </c>
      <c r="O61" t="s">
        <v>714</v>
      </c>
      <c r="P61">
        <v>13587013237</v>
      </c>
      <c r="Q61" t="s">
        <v>691</v>
      </c>
      <c r="R61">
        <v>13757004101</v>
      </c>
      <c r="S61" t="s">
        <v>711</v>
      </c>
      <c r="T61" t="s">
        <v>471</v>
      </c>
    </row>
    <row r="62" spans="1:20">
      <c r="A62" t="s">
        <v>237</v>
      </c>
      <c r="B62" t="s">
        <v>718</v>
      </c>
      <c r="C62" t="s">
        <v>459</v>
      </c>
      <c r="D62" t="s">
        <v>239</v>
      </c>
      <c r="E62" t="s">
        <v>239</v>
      </c>
      <c r="F62" t="s">
        <v>240</v>
      </c>
      <c r="G62">
        <v>20000</v>
      </c>
      <c r="H62" t="s">
        <v>719</v>
      </c>
      <c r="I62" s="5" t="s">
        <v>412</v>
      </c>
      <c r="J62" s="5" t="str">
        <f t="shared" si="1"/>
        <v>2019.4</v>
      </c>
      <c r="K62" s="5" t="s">
        <v>330</v>
      </c>
      <c r="L62" s="5" t="str">
        <f t="shared" si="2"/>
        <v>2019.2</v>
      </c>
      <c r="M62" t="s">
        <v>720</v>
      </c>
      <c r="N62">
        <v>18105802702</v>
      </c>
      <c r="O62" t="s">
        <v>721</v>
      </c>
      <c r="P62">
        <v>13666585865</v>
      </c>
      <c r="Q62" t="s">
        <v>721</v>
      </c>
      <c r="R62">
        <v>13666585865</v>
      </c>
      <c r="S62" t="s">
        <v>239</v>
      </c>
      <c r="T62" t="s">
        <v>461</v>
      </c>
    </row>
    <row r="63" spans="1:20">
      <c r="A63" t="s">
        <v>241</v>
      </c>
      <c r="B63" t="s">
        <v>722</v>
      </c>
      <c r="C63" t="s">
        <v>459</v>
      </c>
      <c r="D63" t="s">
        <v>239</v>
      </c>
      <c r="E63" t="s">
        <v>723</v>
      </c>
      <c r="F63" t="s">
        <v>243</v>
      </c>
      <c r="G63">
        <v>8000</v>
      </c>
      <c r="H63" t="s">
        <v>724</v>
      </c>
      <c r="I63" s="5" t="s">
        <v>324</v>
      </c>
      <c r="J63" s="5" t="str">
        <f t="shared" si="1"/>
        <v>2017.1</v>
      </c>
      <c r="K63" s="5" t="s">
        <v>373</v>
      </c>
      <c r="L63" s="5" t="str">
        <f t="shared" si="2"/>
        <v>2018.12</v>
      </c>
      <c r="M63" t="s">
        <v>725</v>
      </c>
      <c r="N63">
        <v>17769839879</v>
      </c>
      <c r="O63" t="s">
        <v>726</v>
      </c>
      <c r="P63">
        <v>13675803670</v>
      </c>
      <c r="Q63" t="s">
        <v>721</v>
      </c>
      <c r="R63">
        <v>13666585865</v>
      </c>
      <c r="S63" t="s">
        <v>723</v>
      </c>
      <c r="T63" t="s">
        <v>461</v>
      </c>
    </row>
    <row r="64" spans="1:20">
      <c r="A64" t="s">
        <v>244</v>
      </c>
      <c r="B64" t="s">
        <v>727</v>
      </c>
      <c r="C64" t="s">
        <v>459</v>
      </c>
      <c r="D64" t="s">
        <v>239</v>
      </c>
      <c r="E64" t="s">
        <v>723</v>
      </c>
      <c r="F64" t="s">
        <v>728</v>
      </c>
      <c r="G64">
        <v>30000</v>
      </c>
      <c r="H64" t="s">
        <v>729</v>
      </c>
      <c r="I64" s="5" t="s">
        <v>325</v>
      </c>
      <c r="J64" s="5" t="str">
        <f t="shared" si="1"/>
        <v>2020.12</v>
      </c>
      <c r="K64" s="5" t="s">
        <v>325</v>
      </c>
      <c r="L64" s="5" t="str">
        <f t="shared" si="2"/>
        <v>2020.12</v>
      </c>
      <c r="M64" t="s">
        <v>720</v>
      </c>
      <c r="N64">
        <v>18105802702</v>
      </c>
      <c r="O64" t="s">
        <v>721</v>
      </c>
      <c r="P64">
        <v>13666585865</v>
      </c>
      <c r="Q64" t="s">
        <v>721</v>
      </c>
      <c r="R64">
        <v>13666585865</v>
      </c>
      <c r="S64" t="s">
        <v>239</v>
      </c>
      <c r="T64" t="s">
        <v>471</v>
      </c>
    </row>
    <row r="65" spans="1:20">
      <c r="A65" t="s">
        <v>414</v>
      </c>
      <c r="B65" t="s">
        <v>730</v>
      </c>
      <c r="C65" t="s">
        <v>459</v>
      </c>
      <c r="D65" t="s">
        <v>239</v>
      </c>
      <c r="E65" t="s">
        <v>723</v>
      </c>
      <c r="F65" t="s">
        <v>415</v>
      </c>
      <c r="G65">
        <v>3100</v>
      </c>
      <c r="H65" t="s">
        <v>731</v>
      </c>
      <c r="I65" s="5" t="s">
        <v>382</v>
      </c>
      <c r="J65" s="5" t="str">
        <f t="shared" si="1"/>
        <v>2019.1</v>
      </c>
      <c r="K65" s="5" t="s">
        <v>332</v>
      </c>
      <c r="L65" s="5" t="str">
        <f t="shared" si="2"/>
        <v>2021.12</v>
      </c>
      <c r="M65" t="s">
        <v>732</v>
      </c>
      <c r="N65">
        <v>13116809995</v>
      </c>
      <c r="O65" t="s">
        <v>726</v>
      </c>
      <c r="P65">
        <v>13675803670</v>
      </c>
      <c r="Q65" t="s">
        <v>721</v>
      </c>
      <c r="R65">
        <v>13666585865</v>
      </c>
      <c r="S65" t="s">
        <v>723</v>
      </c>
      <c r="T65" t="s">
        <v>461</v>
      </c>
    </row>
    <row r="66" spans="1:20">
      <c r="A66" t="s">
        <v>247</v>
      </c>
      <c r="B66" t="s">
        <v>733</v>
      </c>
      <c r="C66" t="s">
        <v>459</v>
      </c>
      <c r="D66" t="s">
        <v>239</v>
      </c>
      <c r="E66" t="s">
        <v>734</v>
      </c>
      <c r="F66" t="s">
        <v>249</v>
      </c>
      <c r="G66">
        <v>10000</v>
      </c>
      <c r="H66" t="s">
        <v>735</v>
      </c>
      <c r="I66" s="5" t="s">
        <v>325</v>
      </c>
      <c r="J66" s="5" t="str">
        <f t="shared" si="1"/>
        <v>2020.12</v>
      </c>
      <c r="K66" s="5" t="s">
        <v>373</v>
      </c>
      <c r="L66" s="5" t="str">
        <f t="shared" ref="L66:L85" si="3">LEFT(K66,LEN(K66)-2)</f>
        <v>2018.12</v>
      </c>
      <c r="M66" t="s">
        <v>736</v>
      </c>
      <c r="N66">
        <v>15168077240</v>
      </c>
      <c r="O66" t="s">
        <v>737</v>
      </c>
      <c r="P66">
        <v>13867223337</v>
      </c>
      <c r="Q66" t="s">
        <v>721</v>
      </c>
      <c r="R66">
        <v>13666585865</v>
      </c>
      <c r="S66" t="s">
        <v>734</v>
      </c>
      <c r="T66" t="s">
        <v>471</v>
      </c>
    </row>
    <row r="67" spans="1:20">
      <c r="A67" t="s">
        <v>251</v>
      </c>
      <c r="B67" t="s">
        <v>738</v>
      </c>
      <c r="C67" t="s">
        <v>459</v>
      </c>
      <c r="D67" t="s">
        <v>239</v>
      </c>
      <c r="E67" t="s">
        <v>739</v>
      </c>
      <c r="F67" t="s">
        <v>253</v>
      </c>
      <c r="G67">
        <v>50000</v>
      </c>
      <c r="H67" t="s">
        <v>740</v>
      </c>
      <c r="I67" s="5" t="s">
        <v>407</v>
      </c>
      <c r="J67" s="5" t="str">
        <f t="shared" ref="J67:J85" si="4">LEFT(I67,LEN(I67)-2)</f>
        <v>2020.1</v>
      </c>
      <c r="K67" s="5" t="s">
        <v>325</v>
      </c>
      <c r="L67" s="5" t="str">
        <f t="shared" si="3"/>
        <v>2020.12</v>
      </c>
      <c r="M67" t="s">
        <v>741</v>
      </c>
      <c r="N67">
        <v>13817879959</v>
      </c>
      <c r="O67" t="s">
        <v>742</v>
      </c>
      <c r="P67">
        <v>13758005637</v>
      </c>
      <c r="Q67" t="s">
        <v>721</v>
      </c>
      <c r="R67">
        <v>13666585865</v>
      </c>
      <c r="S67" t="s">
        <v>739</v>
      </c>
      <c r="T67" t="s">
        <v>471</v>
      </c>
    </row>
    <row r="68" spans="1:20">
      <c r="A68" t="s">
        <v>254</v>
      </c>
      <c r="B68" t="s">
        <v>743</v>
      </c>
      <c r="C68" t="s">
        <v>459</v>
      </c>
      <c r="D68" t="s">
        <v>239</v>
      </c>
      <c r="E68" t="s">
        <v>739</v>
      </c>
      <c r="F68" t="s">
        <v>416</v>
      </c>
      <c r="G68">
        <v>1000</v>
      </c>
      <c r="H68" t="s">
        <v>744</v>
      </c>
      <c r="I68" s="5" t="s">
        <v>327</v>
      </c>
      <c r="J68" s="5" t="str">
        <f t="shared" si="4"/>
        <v>2019.12</v>
      </c>
      <c r="K68" s="5" t="s">
        <v>379</v>
      </c>
      <c r="L68" s="5" t="str">
        <f t="shared" si="3"/>
        <v>2022.12</v>
      </c>
      <c r="M68" t="s">
        <v>745</v>
      </c>
      <c r="N68">
        <v>15105806235</v>
      </c>
      <c r="O68" t="s">
        <v>742</v>
      </c>
      <c r="P68">
        <v>13758005637</v>
      </c>
      <c r="Q68" t="s">
        <v>721</v>
      </c>
      <c r="R68">
        <v>13666585865</v>
      </c>
      <c r="S68" t="s">
        <v>739</v>
      </c>
      <c r="T68" t="s">
        <v>471</v>
      </c>
    </row>
    <row r="69" spans="1:20">
      <c r="A69" t="s">
        <v>257</v>
      </c>
      <c r="B69" t="s">
        <v>746</v>
      </c>
      <c r="C69" t="s">
        <v>459</v>
      </c>
      <c r="D69" t="s">
        <v>259</v>
      </c>
      <c r="E69" t="s">
        <v>259</v>
      </c>
      <c r="F69" t="s">
        <v>417</v>
      </c>
      <c r="G69">
        <v>8000</v>
      </c>
      <c r="H69" t="s">
        <v>747</v>
      </c>
      <c r="I69" s="5" t="s">
        <v>329</v>
      </c>
      <c r="J69" s="5" t="str">
        <f t="shared" si="4"/>
        <v>2018.1</v>
      </c>
      <c r="K69" s="5" t="s">
        <v>325</v>
      </c>
      <c r="L69" s="5" t="str">
        <f t="shared" si="3"/>
        <v>2020.12</v>
      </c>
      <c r="M69" t="s">
        <v>748</v>
      </c>
      <c r="N69">
        <v>13566881872</v>
      </c>
      <c r="O69" t="s">
        <v>749</v>
      </c>
      <c r="P69">
        <v>18858661811</v>
      </c>
      <c r="Q69" t="s">
        <v>749</v>
      </c>
      <c r="R69">
        <v>18858661811</v>
      </c>
      <c r="S69" t="s">
        <v>259</v>
      </c>
      <c r="T69" t="s">
        <v>461</v>
      </c>
    </row>
    <row r="70" spans="1:20">
      <c r="A70" t="s">
        <v>261</v>
      </c>
      <c r="B70" t="s">
        <v>750</v>
      </c>
      <c r="C70" t="s">
        <v>459</v>
      </c>
      <c r="D70" t="s">
        <v>259</v>
      </c>
      <c r="E70" t="s">
        <v>259</v>
      </c>
      <c r="F70" t="s">
        <v>263</v>
      </c>
      <c r="G70">
        <v>10000</v>
      </c>
      <c r="H70" t="s">
        <v>751</v>
      </c>
      <c r="I70" s="5" t="s">
        <v>326</v>
      </c>
      <c r="J70" s="5" t="str">
        <f t="shared" si="4"/>
        <v>2019.6</v>
      </c>
      <c r="K70" s="5" t="s">
        <v>392</v>
      </c>
      <c r="L70" s="5" t="str">
        <f t="shared" si="3"/>
        <v>2020.2</v>
      </c>
      <c r="M70" t="s">
        <v>752</v>
      </c>
      <c r="N70">
        <v>15657708073</v>
      </c>
      <c r="O70" t="s">
        <v>749</v>
      </c>
      <c r="P70">
        <v>18858661811</v>
      </c>
      <c r="Q70" t="s">
        <v>749</v>
      </c>
      <c r="R70">
        <v>18858661811</v>
      </c>
      <c r="S70" t="s">
        <v>259</v>
      </c>
      <c r="T70" t="s">
        <v>461</v>
      </c>
    </row>
    <row r="71" spans="1:20">
      <c r="A71" t="s">
        <v>264</v>
      </c>
      <c r="B71" t="s">
        <v>753</v>
      </c>
      <c r="C71" t="s">
        <v>459</v>
      </c>
      <c r="D71" t="s">
        <v>259</v>
      </c>
      <c r="E71" t="s">
        <v>259</v>
      </c>
      <c r="F71" t="s">
        <v>266</v>
      </c>
      <c r="G71">
        <v>3000</v>
      </c>
      <c r="H71" t="s">
        <v>266</v>
      </c>
      <c r="I71" s="5" t="s">
        <v>418</v>
      </c>
      <c r="J71" s="5" t="str">
        <f t="shared" si="4"/>
        <v>2018.4</v>
      </c>
      <c r="K71" s="5" t="s">
        <v>419</v>
      </c>
      <c r="L71" s="5" t="str">
        <f t="shared" si="3"/>
        <v>2019.8</v>
      </c>
      <c r="M71" t="s">
        <v>754</v>
      </c>
      <c r="N71">
        <v>17857268007</v>
      </c>
      <c r="O71" t="s">
        <v>749</v>
      </c>
      <c r="P71">
        <v>18858661811</v>
      </c>
      <c r="Q71" t="s">
        <v>749</v>
      </c>
      <c r="R71">
        <v>18858661811</v>
      </c>
      <c r="S71" t="s">
        <v>259</v>
      </c>
      <c r="T71" t="s">
        <v>461</v>
      </c>
    </row>
    <row r="72" spans="1:20">
      <c r="A72" t="s">
        <v>420</v>
      </c>
      <c r="B72" t="s">
        <v>755</v>
      </c>
      <c r="C72" t="s">
        <v>459</v>
      </c>
      <c r="D72" t="s">
        <v>259</v>
      </c>
      <c r="E72" t="s">
        <v>756</v>
      </c>
      <c r="F72" t="s">
        <v>421</v>
      </c>
      <c r="G72">
        <v>4000</v>
      </c>
      <c r="H72" t="s">
        <v>757</v>
      </c>
      <c r="I72" s="5" t="s">
        <v>329</v>
      </c>
      <c r="J72" s="5" t="str">
        <f t="shared" si="4"/>
        <v>2018.1</v>
      </c>
      <c r="K72" s="5" t="s">
        <v>325</v>
      </c>
      <c r="L72" s="5" t="str">
        <f t="shared" si="3"/>
        <v>2020.12</v>
      </c>
      <c r="M72" t="s">
        <v>758</v>
      </c>
      <c r="N72">
        <v>13757688798</v>
      </c>
      <c r="O72" t="s">
        <v>759</v>
      </c>
      <c r="P72">
        <v>15957619690</v>
      </c>
      <c r="Q72" t="s">
        <v>749</v>
      </c>
      <c r="R72">
        <v>18858661811</v>
      </c>
      <c r="S72" t="s">
        <v>756</v>
      </c>
      <c r="T72" t="s">
        <v>471</v>
      </c>
    </row>
    <row r="73" spans="1:20">
      <c r="A73" t="s">
        <v>267</v>
      </c>
      <c r="B73" t="s">
        <v>760</v>
      </c>
      <c r="C73" t="s">
        <v>459</v>
      </c>
      <c r="D73" t="s">
        <v>259</v>
      </c>
      <c r="E73" t="s">
        <v>756</v>
      </c>
      <c r="F73" t="s">
        <v>761</v>
      </c>
      <c r="G73">
        <v>20000</v>
      </c>
      <c r="H73" t="s">
        <v>762</v>
      </c>
      <c r="I73" s="5" t="s">
        <v>337</v>
      </c>
      <c r="J73" s="5" t="str">
        <f t="shared" si="4"/>
        <v>2019.3</v>
      </c>
      <c r="K73" s="5" t="s">
        <v>423</v>
      </c>
      <c r="L73" s="5" t="str">
        <f t="shared" si="3"/>
        <v>2021.6</v>
      </c>
      <c r="M73" t="s">
        <v>763</v>
      </c>
      <c r="N73">
        <v>13656563606</v>
      </c>
      <c r="O73" t="s">
        <v>759</v>
      </c>
      <c r="P73">
        <v>15957619690</v>
      </c>
      <c r="Q73" t="s">
        <v>749</v>
      </c>
      <c r="R73">
        <v>18858661811</v>
      </c>
      <c r="S73" t="s">
        <v>756</v>
      </c>
      <c r="T73" t="s">
        <v>471</v>
      </c>
    </row>
    <row r="74" spans="1:20">
      <c r="A74" t="s">
        <v>270</v>
      </c>
      <c r="B74" t="s">
        <v>764</v>
      </c>
      <c r="C74" t="s">
        <v>459</v>
      </c>
      <c r="D74" t="s">
        <v>259</v>
      </c>
      <c r="E74" t="s">
        <v>765</v>
      </c>
      <c r="F74" t="s">
        <v>424</v>
      </c>
      <c r="G74">
        <v>15000</v>
      </c>
      <c r="H74" t="s">
        <v>766</v>
      </c>
      <c r="I74" s="5" t="s">
        <v>382</v>
      </c>
      <c r="J74" s="5" t="str">
        <f t="shared" si="4"/>
        <v>2019.1</v>
      </c>
      <c r="K74" s="5" t="s">
        <v>379</v>
      </c>
      <c r="L74" s="5" t="str">
        <f t="shared" si="3"/>
        <v>2022.12</v>
      </c>
      <c r="M74" t="s">
        <v>767</v>
      </c>
      <c r="N74">
        <v>15967680303</v>
      </c>
      <c r="O74" t="s">
        <v>768</v>
      </c>
      <c r="P74">
        <v>13857610661</v>
      </c>
      <c r="Q74" t="s">
        <v>749</v>
      </c>
      <c r="R74">
        <v>18858661811</v>
      </c>
      <c r="S74" t="s">
        <v>765</v>
      </c>
      <c r="T74" t="s">
        <v>471</v>
      </c>
    </row>
    <row r="75" spans="1:20">
      <c r="A75" t="s">
        <v>273</v>
      </c>
      <c r="B75" t="s">
        <v>769</v>
      </c>
      <c r="C75" t="s">
        <v>459</v>
      </c>
      <c r="D75" t="s">
        <v>259</v>
      </c>
      <c r="E75" t="s">
        <v>770</v>
      </c>
      <c r="F75" t="s">
        <v>771</v>
      </c>
      <c r="G75">
        <v>16000</v>
      </c>
      <c r="H75" t="s">
        <v>772</v>
      </c>
      <c r="I75" s="5" t="s">
        <v>326</v>
      </c>
      <c r="J75" s="5" t="str">
        <f t="shared" si="4"/>
        <v>2019.6</v>
      </c>
      <c r="K75" s="5" t="s">
        <v>325</v>
      </c>
      <c r="L75" s="5" t="str">
        <f t="shared" si="3"/>
        <v>2020.12</v>
      </c>
      <c r="M75" t="s">
        <v>773</v>
      </c>
      <c r="N75">
        <v>13018915555</v>
      </c>
      <c r="O75" t="s">
        <v>774</v>
      </c>
      <c r="P75">
        <v>15757690721</v>
      </c>
      <c r="Q75" t="s">
        <v>749</v>
      </c>
      <c r="R75">
        <v>18858661811</v>
      </c>
      <c r="S75" t="s">
        <v>770</v>
      </c>
      <c r="T75" t="s">
        <v>471</v>
      </c>
    </row>
    <row r="76" spans="1:20">
      <c r="A76" t="s">
        <v>276</v>
      </c>
      <c r="B76" t="s">
        <v>775</v>
      </c>
      <c r="C76" t="s">
        <v>459</v>
      </c>
      <c r="D76" t="s">
        <v>259</v>
      </c>
      <c r="E76" t="s">
        <v>776</v>
      </c>
      <c r="F76" t="s">
        <v>278</v>
      </c>
      <c r="G76">
        <v>750</v>
      </c>
      <c r="H76" t="s">
        <v>777</v>
      </c>
      <c r="I76" s="5" t="s">
        <v>426</v>
      </c>
      <c r="J76" s="5" t="str">
        <f t="shared" si="4"/>
        <v>2018.7</v>
      </c>
      <c r="K76" s="5" t="s">
        <v>392</v>
      </c>
      <c r="L76" s="5" t="str">
        <f t="shared" si="3"/>
        <v>2020.2</v>
      </c>
      <c r="M76" t="s">
        <v>778</v>
      </c>
      <c r="N76">
        <v>13958533789</v>
      </c>
      <c r="O76" t="s">
        <v>779</v>
      </c>
      <c r="P76">
        <v>13867670089</v>
      </c>
      <c r="Q76" t="s">
        <v>749</v>
      </c>
      <c r="R76">
        <v>18858661811</v>
      </c>
      <c r="S76" t="s">
        <v>776</v>
      </c>
      <c r="T76" t="s">
        <v>461</v>
      </c>
    </row>
    <row r="77" spans="1:20">
      <c r="A77" t="s">
        <v>279</v>
      </c>
      <c r="B77" t="s">
        <v>780</v>
      </c>
      <c r="C77" t="s">
        <v>459</v>
      </c>
      <c r="D77" t="s">
        <v>259</v>
      </c>
      <c r="E77" t="s">
        <v>776</v>
      </c>
      <c r="F77" t="s">
        <v>427</v>
      </c>
      <c r="G77">
        <v>20000</v>
      </c>
      <c r="H77" t="s">
        <v>781</v>
      </c>
      <c r="I77" s="5" t="s">
        <v>382</v>
      </c>
      <c r="J77" s="5" t="str">
        <f t="shared" si="4"/>
        <v>2019.1</v>
      </c>
      <c r="K77" s="5" t="s">
        <v>332</v>
      </c>
      <c r="L77" s="5" t="str">
        <f t="shared" si="3"/>
        <v>2021.12</v>
      </c>
      <c r="M77" t="s">
        <v>782</v>
      </c>
      <c r="N77">
        <v>18553296991</v>
      </c>
      <c r="O77" t="s">
        <v>779</v>
      </c>
      <c r="P77">
        <v>13867670089</v>
      </c>
      <c r="Q77" t="s">
        <v>749</v>
      </c>
      <c r="R77">
        <v>18858661811</v>
      </c>
      <c r="S77" t="s">
        <v>776</v>
      </c>
      <c r="T77" t="s">
        <v>471</v>
      </c>
    </row>
    <row r="78" spans="1:20">
      <c r="A78" t="s">
        <v>282</v>
      </c>
      <c r="B78" t="s">
        <v>783</v>
      </c>
      <c r="C78" t="s">
        <v>459</v>
      </c>
      <c r="D78" t="s">
        <v>259</v>
      </c>
      <c r="E78" t="s">
        <v>784</v>
      </c>
      <c r="F78" t="s">
        <v>428</v>
      </c>
      <c r="G78">
        <v>10000</v>
      </c>
      <c r="H78" t="s">
        <v>785</v>
      </c>
      <c r="I78" s="5" t="s">
        <v>429</v>
      </c>
      <c r="J78" s="5" t="str">
        <f t="shared" si="4"/>
        <v>2018.6</v>
      </c>
      <c r="K78" s="5" t="s">
        <v>392</v>
      </c>
      <c r="L78" s="5" t="str">
        <f t="shared" si="3"/>
        <v>2020.2</v>
      </c>
      <c r="M78" t="s">
        <v>786</v>
      </c>
      <c r="N78">
        <v>15958675223</v>
      </c>
      <c r="O78" t="s">
        <v>787</v>
      </c>
      <c r="P78">
        <v>13968589977</v>
      </c>
      <c r="Q78" t="s">
        <v>749</v>
      </c>
      <c r="R78">
        <v>18858661811</v>
      </c>
      <c r="S78" t="s">
        <v>784</v>
      </c>
      <c r="T78" t="s">
        <v>471</v>
      </c>
    </row>
    <row r="79" spans="1:20">
      <c r="A79" t="s">
        <v>285</v>
      </c>
      <c r="B79" t="s">
        <v>788</v>
      </c>
      <c r="C79" t="s">
        <v>459</v>
      </c>
      <c r="D79" t="s">
        <v>259</v>
      </c>
      <c r="E79" t="s">
        <v>784</v>
      </c>
      <c r="F79" t="s">
        <v>430</v>
      </c>
      <c r="G79">
        <v>10000</v>
      </c>
      <c r="H79" t="s">
        <v>789</v>
      </c>
      <c r="I79" s="5" t="s">
        <v>384</v>
      </c>
      <c r="J79" s="5" t="str">
        <f t="shared" si="4"/>
        <v>2016.1</v>
      </c>
      <c r="K79" s="5" t="s">
        <v>343</v>
      </c>
      <c r="L79" s="5" t="str">
        <f t="shared" si="3"/>
        <v>2017.12</v>
      </c>
      <c r="M79" t="s">
        <v>790</v>
      </c>
      <c r="N79">
        <v>15968680470</v>
      </c>
      <c r="O79" t="s">
        <v>787</v>
      </c>
      <c r="P79">
        <v>13968589977</v>
      </c>
      <c r="Q79" t="s">
        <v>749</v>
      </c>
      <c r="R79">
        <v>18858661811</v>
      </c>
      <c r="S79" t="s">
        <v>784</v>
      </c>
      <c r="T79" t="s">
        <v>461</v>
      </c>
    </row>
    <row r="80" spans="1:20">
      <c r="A80" t="s">
        <v>431</v>
      </c>
      <c r="B80" t="s">
        <v>791</v>
      </c>
      <c r="C80" t="s">
        <v>459</v>
      </c>
      <c r="D80" t="s">
        <v>259</v>
      </c>
      <c r="E80" t="s">
        <v>792</v>
      </c>
      <c r="F80" t="s">
        <v>793</v>
      </c>
      <c r="G80">
        <v>800</v>
      </c>
      <c r="H80" t="s">
        <v>794</v>
      </c>
      <c r="I80" s="5" t="s">
        <v>433</v>
      </c>
      <c r="J80" s="5" t="str">
        <f t="shared" si="4"/>
        <v>2013.6</v>
      </c>
      <c r="K80" s="5" t="s">
        <v>330</v>
      </c>
      <c r="L80" s="5" t="str">
        <f t="shared" si="3"/>
        <v>2019.2</v>
      </c>
      <c r="M80" t="s">
        <v>795</v>
      </c>
      <c r="N80">
        <v>15858657710</v>
      </c>
      <c r="O80" t="s">
        <v>796</v>
      </c>
      <c r="P80">
        <v>13616840095</v>
      </c>
      <c r="Q80" t="s">
        <v>749</v>
      </c>
      <c r="R80">
        <v>18858661811</v>
      </c>
      <c r="S80" t="s">
        <v>792</v>
      </c>
      <c r="T80" t="s">
        <v>461</v>
      </c>
    </row>
    <row r="81" spans="1:20">
      <c r="A81" t="s">
        <v>288</v>
      </c>
      <c r="B81" t="s">
        <v>797</v>
      </c>
      <c r="C81" t="s">
        <v>459</v>
      </c>
      <c r="D81" t="s">
        <v>259</v>
      </c>
      <c r="E81" t="s">
        <v>798</v>
      </c>
      <c r="F81" t="s">
        <v>434</v>
      </c>
      <c r="G81">
        <v>5000</v>
      </c>
      <c r="H81" t="s">
        <v>799</v>
      </c>
      <c r="I81" s="5" t="s">
        <v>327</v>
      </c>
      <c r="J81" s="5" t="str">
        <f t="shared" si="4"/>
        <v>2019.12</v>
      </c>
      <c r="K81" s="5" t="s">
        <v>332</v>
      </c>
      <c r="L81" s="5" t="str">
        <f t="shared" si="3"/>
        <v>2021.12</v>
      </c>
      <c r="M81" t="s">
        <v>800</v>
      </c>
      <c r="N81">
        <v>13736631880</v>
      </c>
      <c r="O81" t="s">
        <v>801</v>
      </c>
      <c r="P81">
        <v>13750632234</v>
      </c>
      <c r="Q81" t="s">
        <v>749</v>
      </c>
      <c r="R81">
        <v>18858661811</v>
      </c>
      <c r="S81" t="s">
        <v>798</v>
      </c>
      <c r="T81" t="s">
        <v>461</v>
      </c>
    </row>
    <row r="82" spans="1:20">
      <c r="A82" t="s">
        <v>291</v>
      </c>
      <c r="B82" t="s">
        <v>802</v>
      </c>
      <c r="C82" t="s">
        <v>459</v>
      </c>
      <c r="D82" t="s">
        <v>293</v>
      </c>
      <c r="E82" t="s">
        <v>293</v>
      </c>
      <c r="F82" t="s">
        <v>803</v>
      </c>
      <c r="G82">
        <v>12000</v>
      </c>
      <c r="H82" t="s">
        <v>804</v>
      </c>
      <c r="I82" s="5" t="s">
        <v>330</v>
      </c>
      <c r="J82" s="5" t="str">
        <f t="shared" si="4"/>
        <v>2019.2</v>
      </c>
      <c r="K82" s="5" t="s">
        <v>436</v>
      </c>
      <c r="L82" s="5" t="str">
        <f t="shared" si="3"/>
        <v>2023.3</v>
      </c>
      <c r="M82" t="s">
        <v>805</v>
      </c>
      <c r="N82">
        <v>13867141537</v>
      </c>
      <c r="O82" t="s">
        <v>806</v>
      </c>
      <c r="P82">
        <v>13735990030</v>
      </c>
      <c r="Q82" t="s">
        <v>806</v>
      </c>
      <c r="R82">
        <v>13735990030</v>
      </c>
      <c r="S82" t="s">
        <v>293</v>
      </c>
      <c r="T82" t="s">
        <v>461</v>
      </c>
    </row>
    <row r="83" spans="1:20">
      <c r="A83" t="s">
        <v>295</v>
      </c>
      <c r="B83" t="s">
        <v>807</v>
      </c>
      <c r="C83" t="s">
        <v>459</v>
      </c>
      <c r="D83" t="s">
        <v>293</v>
      </c>
      <c r="E83" t="s">
        <v>808</v>
      </c>
      <c r="F83" t="s">
        <v>809</v>
      </c>
      <c r="G83">
        <v>6000</v>
      </c>
      <c r="H83" t="s">
        <v>810</v>
      </c>
      <c r="I83" s="5" t="s">
        <v>327</v>
      </c>
      <c r="J83" s="5" t="str">
        <f t="shared" si="4"/>
        <v>2019.12</v>
      </c>
      <c r="K83" s="5" t="s">
        <v>332</v>
      </c>
      <c r="L83" s="5" t="str">
        <f t="shared" si="3"/>
        <v>2021.12</v>
      </c>
      <c r="M83" t="s">
        <v>773</v>
      </c>
      <c r="N83">
        <v>13018915555</v>
      </c>
      <c r="O83" t="s">
        <v>811</v>
      </c>
      <c r="P83">
        <v>13515789815</v>
      </c>
      <c r="Q83" t="s">
        <v>806</v>
      </c>
      <c r="R83">
        <v>13735990030</v>
      </c>
      <c r="S83" t="s">
        <v>808</v>
      </c>
      <c r="T83" t="s">
        <v>461</v>
      </c>
    </row>
    <row r="84" spans="1:20">
      <c r="A84" t="s">
        <v>298</v>
      </c>
      <c r="B84" t="s">
        <v>812</v>
      </c>
      <c r="C84" t="s">
        <v>459</v>
      </c>
      <c r="D84" t="s">
        <v>293</v>
      </c>
      <c r="E84" t="s">
        <v>813</v>
      </c>
      <c r="F84" t="s">
        <v>300</v>
      </c>
      <c r="G84">
        <v>6000</v>
      </c>
      <c r="H84" t="s">
        <v>814</v>
      </c>
      <c r="I84" s="5" t="s">
        <v>438</v>
      </c>
      <c r="J84" s="5" t="str">
        <f t="shared" si="4"/>
        <v>2013.1</v>
      </c>
      <c r="K84" s="5" t="s">
        <v>392</v>
      </c>
      <c r="L84" s="5" t="str">
        <f t="shared" si="3"/>
        <v>2020.2</v>
      </c>
      <c r="M84" t="s">
        <v>815</v>
      </c>
      <c r="N84">
        <v>13567096610</v>
      </c>
      <c r="O84" t="s">
        <v>816</v>
      </c>
      <c r="P84">
        <v>15005883552</v>
      </c>
      <c r="Q84" t="s">
        <v>806</v>
      </c>
      <c r="R84">
        <v>13735990030</v>
      </c>
      <c r="S84" t="s">
        <v>813</v>
      </c>
      <c r="T84" t="s">
        <v>471</v>
      </c>
    </row>
    <row r="85" spans="1:20">
      <c r="A85" t="s">
        <v>302</v>
      </c>
      <c r="B85" t="s">
        <v>817</v>
      </c>
      <c r="C85" t="s">
        <v>459</v>
      </c>
      <c r="D85" t="s">
        <v>293</v>
      </c>
      <c r="E85" t="s">
        <v>818</v>
      </c>
      <c r="F85" t="s">
        <v>819</v>
      </c>
      <c r="G85">
        <v>20000</v>
      </c>
      <c r="H85" t="s">
        <v>820</v>
      </c>
      <c r="I85" s="5" t="s">
        <v>440</v>
      </c>
      <c r="J85" s="5" t="str">
        <f t="shared" si="4"/>
        <v>2017.9</v>
      </c>
      <c r="K85" s="5" t="s">
        <v>378</v>
      </c>
      <c r="L85" s="5" t="str">
        <f t="shared" si="3"/>
        <v>2019.9</v>
      </c>
      <c r="M85" t="s">
        <v>821</v>
      </c>
      <c r="N85">
        <v>13606695998</v>
      </c>
      <c r="O85" t="s">
        <v>822</v>
      </c>
      <c r="P85">
        <v>13757836523</v>
      </c>
      <c r="Q85" t="s">
        <v>806</v>
      </c>
      <c r="R85">
        <v>13735990030</v>
      </c>
      <c r="S85" t="s">
        <v>818</v>
      </c>
      <c r="T85" t="s">
        <v>471</v>
      </c>
    </row>
  </sheetData>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AK7"/>
  <sheetViews>
    <sheetView workbookViewId="0">
      <selection activeCell="V3" sqref="V3"/>
    </sheetView>
  </sheetViews>
  <sheetFormatPr defaultColWidth="9" defaultRowHeight="13.5" outlineLevelRow="6"/>
  <sheetData>
    <row r="1" spans="1:37">
      <c r="A1" t="s">
        <v>823</v>
      </c>
      <c r="B1" t="s">
        <v>0</v>
      </c>
      <c r="C1" t="s">
        <v>824</v>
      </c>
      <c r="D1" t="s">
        <v>825</v>
      </c>
      <c r="E1" t="s">
        <v>826</v>
      </c>
      <c r="F1" t="s">
        <v>443</v>
      </c>
      <c r="G1" t="s">
        <v>827</v>
      </c>
      <c r="H1" t="s">
        <v>828</v>
      </c>
      <c r="I1" t="s">
        <v>829</v>
      </c>
      <c r="J1" t="s">
        <v>445</v>
      </c>
      <c r="K1" t="s">
        <v>830</v>
      </c>
      <c r="L1" t="s">
        <v>831</v>
      </c>
      <c r="M1" t="s">
        <v>832</v>
      </c>
      <c r="N1" t="s">
        <v>833</v>
      </c>
      <c r="O1" t="s">
        <v>834</v>
      </c>
      <c r="P1" t="s">
        <v>442</v>
      </c>
      <c r="Q1" t="s">
        <v>6</v>
      </c>
      <c r="R1" t="s">
        <v>835</v>
      </c>
      <c r="S1" t="s">
        <v>836</v>
      </c>
      <c r="T1" t="s">
        <v>837</v>
      </c>
      <c r="U1" t="s">
        <v>838</v>
      </c>
      <c r="V1" t="s">
        <v>839</v>
      </c>
      <c r="W1" t="s">
        <v>840</v>
      </c>
      <c r="X1" t="s">
        <v>841</v>
      </c>
      <c r="Y1" t="s">
        <v>842</v>
      </c>
      <c r="Z1" t="s">
        <v>843</v>
      </c>
      <c r="AA1" t="s">
        <v>844</v>
      </c>
      <c r="AB1" t="s">
        <v>845</v>
      </c>
      <c r="AC1" t="s">
        <v>846</v>
      </c>
      <c r="AD1" t="s">
        <v>847</v>
      </c>
      <c r="AE1" t="s">
        <v>848</v>
      </c>
      <c r="AF1" t="s">
        <v>849</v>
      </c>
      <c r="AG1" t="s">
        <v>850</v>
      </c>
      <c r="AH1" t="s">
        <v>851</v>
      </c>
      <c r="AI1" t="s">
        <v>852</v>
      </c>
      <c r="AJ1" t="s">
        <v>853</v>
      </c>
      <c r="AK1" t="s">
        <v>854</v>
      </c>
    </row>
    <row r="2" spans="1:22">
      <c r="A2">
        <v>1</v>
      </c>
      <c r="C2" t="s">
        <v>41</v>
      </c>
      <c r="E2" t="s">
        <v>33</v>
      </c>
      <c r="F2" t="s">
        <v>33</v>
      </c>
      <c r="G2" t="s">
        <v>855</v>
      </c>
      <c r="H2" t="s">
        <v>856</v>
      </c>
      <c r="I2" t="s">
        <v>857</v>
      </c>
      <c r="J2" t="s">
        <v>43</v>
      </c>
      <c r="K2" t="s">
        <v>42</v>
      </c>
      <c r="L2">
        <v>2019</v>
      </c>
      <c r="N2">
        <v>2021</v>
      </c>
      <c r="P2" t="s">
        <v>858</v>
      </c>
      <c r="Q2">
        <v>11000</v>
      </c>
      <c r="R2">
        <v>0</v>
      </c>
      <c r="S2" t="s">
        <v>859</v>
      </c>
      <c r="T2" t="s">
        <v>42</v>
      </c>
      <c r="U2" t="s">
        <v>860</v>
      </c>
      <c r="V2" s="6">
        <v>13570000000</v>
      </c>
    </row>
    <row r="3" spans="1:22">
      <c r="A3">
        <v>2</v>
      </c>
      <c r="C3" t="s">
        <v>44</v>
      </c>
      <c r="E3" t="s">
        <v>33</v>
      </c>
      <c r="F3" t="s">
        <v>33</v>
      </c>
      <c r="G3" t="s">
        <v>855</v>
      </c>
      <c r="H3" t="s">
        <v>856</v>
      </c>
      <c r="I3" t="s">
        <v>857</v>
      </c>
      <c r="J3" t="s">
        <v>45</v>
      </c>
      <c r="K3" t="s">
        <v>42</v>
      </c>
      <c r="L3">
        <v>2019</v>
      </c>
      <c r="N3">
        <v>2021</v>
      </c>
      <c r="P3" t="s">
        <v>858</v>
      </c>
      <c r="Q3">
        <v>20000</v>
      </c>
      <c r="R3">
        <v>0</v>
      </c>
      <c r="S3" t="s">
        <v>861</v>
      </c>
      <c r="T3" t="s">
        <v>42</v>
      </c>
      <c r="U3" t="s">
        <v>860</v>
      </c>
      <c r="V3" s="6">
        <v>13570000000</v>
      </c>
    </row>
    <row r="4" spans="1:22">
      <c r="A4">
        <v>3</v>
      </c>
      <c r="C4" t="s">
        <v>306</v>
      </c>
      <c r="E4" t="s">
        <v>33</v>
      </c>
      <c r="F4" t="s">
        <v>33</v>
      </c>
      <c r="G4" t="s">
        <v>855</v>
      </c>
      <c r="H4" t="s">
        <v>856</v>
      </c>
      <c r="I4" t="s">
        <v>857</v>
      </c>
      <c r="J4" t="s">
        <v>307</v>
      </c>
      <c r="K4" t="s">
        <v>42</v>
      </c>
      <c r="L4">
        <v>2019</v>
      </c>
      <c r="N4">
        <v>2021</v>
      </c>
      <c r="P4" t="s">
        <v>858</v>
      </c>
      <c r="Q4">
        <v>180000</v>
      </c>
      <c r="R4">
        <v>80000</v>
      </c>
      <c r="S4" t="s">
        <v>862</v>
      </c>
      <c r="T4" t="s">
        <v>42</v>
      </c>
      <c r="U4" t="s">
        <v>860</v>
      </c>
      <c r="V4" s="6">
        <v>13570000000</v>
      </c>
    </row>
    <row r="5" spans="1:22">
      <c r="A5">
        <v>4</v>
      </c>
      <c r="C5" t="s">
        <v>46</v>
      </c>
      <c r="E5" t="s">
        <v>33</v>
      </c>
      <c r="F5" t="s">
        <v>33</v>
      </c>
      <c r="G5" t="s">
        <v>855</v>
      </c>
      <c r="H5" t="s">
        <v>856</v>
      </c>
      <c r="I5" t="s">
        <v>857</v>
      </c>
      <c r="J5" t="s">
        <v>47</v>
      </c>
      <c r="K5" t="s">
        <v>42</v>
      </c>
      <c r="L5">
        <v>2019</v>
      </c>
      <c r="N5">
        <v>2022</v>
      </c>
      <c r="P5" t="s">
        <v>858</v>
      </c>
      <c r="Q5">
        <v>50000</v>
      </c>
      <c r="R5">
        <v>6000</v>
      </c>
      <c r="S5" t="s">
        <v>863</v>
      </c>
      <c r="T5" t="s">
        <v>42</v>
      </c>
      <c r="U5" t="s">
        <v>860</v>
      </c>
      <c r="V5" s="6">
        <v>13570000000</v>
      </c>
    </row>
    <row r="6" spans="1:22">
      <c r="A6">
        <v>5</v>
      </c>
      <c r="C6" t="s">
        <v>49</v>
      </c>
      <c r="E6" t="s">
        <v>33</v>
      </c>
      <c r="F6" t="s">
        <v>33</v>
      </c>
      <c r="G6" t="s">
        <v>855</v>
      </c>
      <c r="H6" t="s">
        <v>856</v>
      </c>
      <c r="I6" t="s">
        <v>857</v>
      </c>
      <c r="J6" t="s">
        <v>50</v>
      </c>
      <c r="K6" t="s">
        <v>42</v>
      </c>
      <c r="L6">
        <v>2019</v>
      </c>
      <c r="N6">
        <v>2022</v>
      </c>
      <c r="P6" t="s">
        <v>858</v>
      </c>
      <c r="Q6">
        <v>16000</v>
      </c>
      <c r="R6">
        <v>10000</v>
      </c>
      <c r="S6" t="s">
        <v>864</v>
      </c>
      <c r="T6" t="s">
        <v>42</v>
      </c>
      <c r="U6" t="s">
        <v>860</v>
      </c>
      <c r="V6" s="6">
        <v>13570000000</v>
      </c>
    </row>
    <row r="7" spans="1:22">
      <c r="A7">
        <v>6</v>
      </c>
      <c r="C7" t="s">
        <v>51</v>
      </c>
      <c r="E7" t="s">
        <v>33</v>
      </c>
      <c r="F7" t="s">
        <v>33</v>
      </c>
      <c r="G7" t="s">
        <v>855</v>
      </c>
      <c r="H7" t="s">
        <v>856</v>
      </c>
      <c r="I7" t="s">
        <v>857</v>
      </c>
      <c r="J7" t="s">
        <v>52</v>
      </c>
      <c r="K7" t="s">
        <v>42</v>
      </c>
      <c r="L7">
        <v>2019</v>
      </c>
      <c r="N7">
        <v>2022</v>
      </c>
      <c r="P7" t="s">
        <v>858</v>
      </c>
      <c r="Q7">
        <v>40000</v>
      </c>
      <c r="R7">
        <v>0</v>
      </c>
      <c r="S7" t="s">
        <v>865</v>
      </c>
      <c r="T7" t="s">
        <v>42</v>
      </c>
      <c r="U7" t="s">
        <v>860</v>
      </c>
      <c r="V7" s="6">
        <v>13570000000</v>
      </c>
    </row>
  </sheetData>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I12"/>
  <sheetViews>
    <sheetView workbookViewId="0">
      <selection activeCell="B4" sqref="B4:B12"/>
    </sheetView>
  </sheetViews>
  <sheetFormatPr defaultColWidth="9" defaultRowHeight="13.5"/>
  <cols>
    <col min="3" max="3" width="27" customWidth="1"/>
  </cols>
  <sheetData>
    <row r="1" spans="1:1">
      <c r="A1" t="s">
        <v>866</v>
      </c>
    </row>
    <row r="2" spans="1:1">
      <c r="A2" t="s">
        <v>867</v>
      </c>
    </row>
    <row r="3" spans="1:9">
      <c r="A3" t="s">
        <v>0</v>
      </c>
      <c r="B3" t="s">
        <v>868</v>
      </c>
      <c r="C3" t="s">
        <v>2</v>
      </c>
      <c r="D3" t="s">
        <v>3</v>
      </c>
      <c r="E3" t="s">
        <v>4</v>
      </c>
      <c r="F3" t="s">
        <v>5</v>
      </c>
      <c r="G3" t="s">
        <v>6</v>
      </c>
      <c r="H3" t="s">
        <v>7</v>
      </c>
      <c r="I3" t="s">
        <v>8</v>
      </c>
    </row>
    <row r="4" spans="1:9">
      <c r="A4">
        <v>63</v>
      </c>
      <c r="B4" t="s">
        <v>153</v>
      </c>
      <c r="C4" t="s">
        <v>154</v>
      </c>
      <c r="D4" t="s">
        <v>869</v>
      </c>
      <c r="E4" t="s">
        <v>155</v>
      </c>
      <c r="F4" t="s">
        <v>156</v>
      </c>
      <c r="G4">
        <v>8000</v>
      </c>
      <c r="H4">
        <v>7000</v>
      </c>
      <c r="I4" t="s">
        <v>10</v>
      </c>
    </row>
    <row r="5" spans="1:9">
      <c r="A5">
        <v>64</v>
      </c>
      <c r="B5" t="s">
        <v>162</v>
      </c>
      <c r="C5" t="s">
        <v>163</v>
      </c>
      <c r="D5" t="s">
        <v>870</v>
      </c>
      <c r="E5" t="s">
        <v>871</v>
      </c>
      <c r="F5" t="s">
        <v>48</v>
      </c>
      <c r="G5">
        <v>120000</v>
      </c>
      <c r="I5" t="s">
        <v>872</v>
      </c>
    </row>
    <row r="6" spans="1:9">
      <c r="A6">
        <v>65</v>
      </c>
      <c r="B6" t="s">
        <v>157</v>
      </c>
      <c r="C6" t="s">
        <v>158</v>
      </c>
      <c r="D6" t="s">
        <v>873</v>
      </c>
      <c r="E6" t="s">
        <v>309</v>
      </c>
      <c r="F6" t="s">
        <v>35</v>
      </c>
      <c r="G6">
        <v>70000</v>
      </c>
      <c r="H6">
        <v>8000</v>
      </c>
      <c r="I6" t="s">
        <v>40</v>
      </c>
    </row>
    <row r="7" spans="1:9">
      <c r="A7">
        <v>66</v>
      </c>
      <c r="B7" t="s">
        <v>144</v>
      </c>
      <c r="C7" t="s">
        <v>160</v>
      </c>
      <c r="D7" t="s">
        <v>874</v>
      </c>
      <c r="E7" t="s">
        <v>310</v>
      </c>
      <c r="F7" t="s">
        <v>18</v>
      </c>
      <c r="G7">
        <v>100000</v>
      </c>
      <c r="H7">
        <v>58000</v>
      </c>
      <c r="I7" t="s">
        <v>26</v>
      </c>
    </row>
    <row r="8" spans="1:9">
      <c r="A8">
        <v>67</v>
      </c>
      <c r="B8" t="s">
        <v>311</v>
      </c>
      <c r="C8" t="s">
        <v>312</v>
      </c>
      <c r="D8" t="s">
        <v>875</v>
      </c>
      <c r="E8" t="s">
        <v>313</v>
      </c>
      <c r="F8" t="s">
        <v>61</v>
      </c>
      <c r="G8">
        <v>201000</v>
      </c>
      <c r="H8">
        <v>3000</v>
      </c>
      <c r="I8" t="s">
        <v>10</v>
      </c>
    </row>
    <row r="9" spans="1:9">
      <c r="A9">
        <v>68</v>
      </c>
      <c r="B9" t="s">
        <v>876</v>
      </c>
      <c r="C9" t="s">
        <v>877</v>
      </c>
      <c r="D9" t="s">
        <v>875</v>
      </c>
      <c r="E9" t="s">
        <v>878</v>
      </c>
      <c r="F9" t="s">
        <v>30</v>
      </c>
      <c r="G9">
        <v>30000</v>
      </c>
      <c r="H9" t="s">
        <v>879</v>
      </c>
      <c r="I9" t="s">
        <v>880</v>
      </c>
    </row>
    <row r="10" spans="1:9">
      <c r="A10">
        <v>69</v>
      </c>
      <c r="B10" t="s">
        <v>162</v>
      </c>
      <c r="C10" t="s">
        <v>163</v>
      </c>
      <c r="D10" t="s">
        <v>870</v>
      </c>
      <c r="E10" t="s">
        <v>314</v>
      </c>
      <c r="F10" t="s">
        <v>22</v>
      </c>
      <c r="G10">
        <v>150200</v>
      </c>
      <c r="H10">
        <v>10000</v>
      </c>
      <c r="I10" t="s">
        <v>10</v>
      </c>
    </row>
    <row r="11" spans="1:9">
      <c r="A11">
        <v>70</v>
      </c>
      <c r="B11" t="s">
        <v>140</v>
      </c>
      <c r="C11" t="s">
        <v>141</v>
      </c>
      <c r="D11" t="s">
        <v>874</v>
      </c>
      <c r="E11" t="s">
        <v>315</v>
      </c>
      <c r="F11" t="s">
        <v>18</v>
      </c>
      <c r="G11">
        <v>55560</v>
      </c>
      <c r="H11">
        <v>24000</v>
      </c>
      <c r="I11" t="s">
        <v>26</v>
      </c>
    </row>
    <row r="12" spans="1:9">
      <c r="A12">
        <v>71</v>
      </c>
      <c r="B12" t="s">
        <v>147</v>
      </c>
      <c r="C12" t="s">
        <v>148</v>
      </c>
      <c r="D12" t="s">
        <v>873</v>
      </c>
      <c r="E12" t="s">
        <v>316</v>
      </c>
      <c r="F12" t="s">
        <v>35</v>
      </c>
      <c r="G12">
        <v>30800</v>
      </c>
      <c r="H12">
        <v>10000</v>
      </c>
      <c r="I12" t="s">
        <v>26</v>
      </c>
    </row>
  </sheetData>
  <pageMargins left="0.699305555555556" right="0.699305555555556" top="0.75" bottom="0.75" header="0.3" footer="0.3"/>
  <pageSetup paperSize="9" orientation="portrait"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W85"/>
  <sheetViews>
    <sheetView topLeftCell="A22" workbookViewId="0">
      <selection activeCell="A44" sqref="A44"/>
    </sheetView>
  </sheetViews>
  <sheetFormatPr defaultColWidth="9" defaultRowHeight="13.5"/>
  <cols>
    <col min="1" max="1" width="22.5" customWidth="1"/>
  </cols>
  <sheetData>
    <row r="1" spans="1:23">
      <c r="A1" t="s">
        <v>1</v>
      </c>
      <c r="B1" t="s">
        <v>441</v>
      </c>
      <c r="C1" t="s">
        <v>881</v>
      </c>
      <c r="D1" t="s">
        <v>882</v>
      </c>
      <c r="E1" t="s">
        <v>883</v>
      </c>
      <c r="F1" t="s">
        <v>884</v>
      </c>
      <c r="G1" t="s">
        <v>885</v>
      </c>
      <c r="H1" t="s">
        <v>442</v>
      </c>
      <c r="I1" t="s">
        <v>443</v>
      </c>
      <c r="J1" t="s">
        <v>444</v>
      </c>
      <c r="K1" t="s">
        <v>445</v>
      </c>
      <c r="L1" t="s">
        <v>446</v>
      </c>
      <c r="M1" t="s">
        <v>447</v>
      </c>
      <c r="N1" t="s">
        <v>448</v>
      </c>
      <c r="O1" t="s">
        <v>449</v>
      </c>
      <c r="P1" t="s">
        <v>450</v>
      </c>
      <c r="Q1" t="s">
        <v>451</v>
      </c>
      <c r="R1" t="s">
        <v>452</v>
      </c>
      <c r="S1" t="s">
        <v>453</v>
      </c>
      <c r="T1" t="s">
        <v>886</v>
      </c>
      <c r="U1" t="s">
        <v>887</v>
      </c>
      <c r="V1" t="s">
        <v>888</v>
      </c>
      <c r="W1" t="s">
        <v>889</v>
      </c>
    </row>
    <row r="2" spans="1:23">
      <c r="A2" t="s">
        <v>31</v>
      </c>
      <c r="B2" t="s">
        <v>458</v>
      </c>
      <c r="C2">
        <v>151000</v>
      </c>
      <c r="D2">
        <v>0</v>
      </c>
      <c r="E2" t="s">
        <v>389</v>
      </c>
      <c r="F2" t="s">
        <v>890</v>
      </c>
      <c r="G2" t="s">
        <v>388</v>
      </c>
      <c r="H2" t="s">
        <v>459</v>
      </c>
      <c r="I2" t="s">
        <v>460</v>
      </c>
      <c r="J2" t="s">
        <v>461</v>
      </c>
      <c r="K2" t="s">
        <v>34</v>
      </c>
      <c r="L2">
        <v>40316</v>
      </c>
      <c r="M2" t="s">
        <v>462</v>
      </c>
      <c r="N2" s="5">
        <v>42736</v>
      </c>
      <c r="O2" s="5">
        <v>44166</v>
      </c>
      <c r="P2" t="s">
        <v>463</v>
      </c>
      <c r="Q2">
        <v>13515887712</v>
      </c>
      <c r="R2" t="s">
        <v>464</v>
      </c>
      <c r="S2">
        <v>13575711776</v>
      </c>
      <c r="T2" t="s">
        <v>464</v>
      </c>
      <c r="U2">
        <v>13575711776</v>
      </c>
      <c r="V2" t="s">
        <v>460</v>
      </c>
      <c r="W2" t="s">
        <v>461</v>
      </c>
    </row>
    <row r="3" spans="1:23">
      <c r="A3" t="s">
        <v>27</v>
      </c>
      <c r="B3" t="s">
        <v>465</v>
      </c>
      <c r="C3">
        <v>341405</v>
      </c>
      <c r="D3">
        <v>199801.1</v>
      </c>
      <c r="E3" t="s">
        <v>116</v>
      </c>
      <c r="F3" t="s">
        <v>891</v>
      </c>
      <c r="G3" t="s">
        <v>388</v>
      </c>
      <c r="H3" t="s">
        <v>459</v>
      </c>
      <c r="I3" t="s">
        <v>16</v>
      </c>
      <c r="J3" t="s">
        <v>466</v>
      </c>
      <c r="K3" t="s">
        <v>29</v>
      </c>
      <c r="L3">
        <v>18754</v>
      </c>
      <c r="M3" t="s">
        <v>467</v>
      </c>
      <c r="N3" s="5">
        <v>43617</v>
      </c>
      <c r="O3" s="5">
        <v>43800</v>
      </c>
      <c r="P3" t="s">
        <v>468</v>
      </c>
      <c r="Q3">
        <v>18958052653</v>
      </c>
      <c r="R3" t="s">
        <v>469</v>
      </c>
      <c r="S3">
        <v>13757155292</v>
      </c>
      <c r="T3" t="s">
        <v>470</v>
      </c>
      <c r="U3">
        <v>18667109522</v>
      </c>
      <c r="V3" t="s">
        <v>466</v>
      </c>
      <c r="W3" t="s">
        <v>471</v>
      </c>
    </row>
    <row r="4" spans="1:23">
      <c r="A4" t="s">
        <v>14</v>
      </c>
      <c r="B4" t="s">
        <v>472</v>
      </c>
      <c r="C4">
        <v>15000</v>
      </c>
      <c r="D4">
        <v>0</v>
      </c>
      <c r="E4" t="s">
        <v>389</v>
      </c>
      <c r="F4" t="s">
        <v>891</v>
      </c>
      <c r="G4" t="s">
        <v>388</v>
      </c>
      <c r="H4" t="s">
        <v>459</v>
      </c>
      <c r="I4" t="s">
        <v>16</v>
      </c>
      <c r="J4" t="s">
        <v>473</v>
      </c>
      <c r="K4" t="s">
        <v>474</v>
      </c>
      <c r="L4">
        <v>9000</v>
      </c>
      <c r="M4" t="s">
        <v>474</v>
      </c>
      <c r="N4" s="5">
        <v>43101</v>
      </c>
      <c r="O4" s="5">
        <v>43497</v>
      </c>
      <c r="P4" t="s">
        <v>475</v>
      </c>
      <c r="Q4">
        <v>15382325687</v>
      </c>
      <c r="R4" t="s">
        <v>476</v>
      </c>
      <c r="S4">
        <v>13867159696</v>
      </c>
      <c r="T4" t="s">
        <v>470</v>
      </c>
      <c r="U4">
        <v>18667109522</v>
      </c>
      <c r="V4" t="s">
        <v>473</v>
      </c>
      <c r="W4" t="s">
        <v>461</v>
      </c>
    </row>
    <row r="5" spans="1:23">
      <c r="A5" t="s">
        <v>19</v>
      </c>
      <c r="B5" t="s">
        <v>477</v>
      </c>
      <c r="C5">
        <v>5000</v>
      </c>
      <c r="D5">
        <v>0</v>
      </c>
      <c r="E5" t="s">
        <v>389</v>
      </c>
      <c r="F5" t="s">
        <v>891</v>
      </c>
      <c r="G5" t="s">
        <v>388</v>
      </c>
      <c r="H5" t="s">
        <v>459</v>
      </c>
      <c r="I5" t="s">
        <v>16</v>
      </c>
      <c r="J5" t="s">
        <v>473</v>
      </c>
      <c r="K5" t="s">
        <v>331</v>
      </c>
      <c r="L5">
        <v>1500</v>
      </c>
      <c r="M5" t="s">
        <v>478</v>
      </c>
      <c r="N5" s="5">
        <v>43101</v>
      </c>
      <c r="O5" s="5">
        <v>44531</v>
      </c>
      <c r="P5" t="s">
        <v>479</v>
      </c>
      <c r="Q5">
        <v>13867126065</v>
      </c>
      <c r="R5" t="s">
        <v>476</v>
      </c>
      <c r="S5">
        <v>13867159696</v>
      </c>
      <c r="T5" t="s">
        <v>470</v>
      </c>
      <c r="U5">
        <v>18667109522</v>
      </c>
      <c r="V5" t="s">
        <v>473</v>
      </c>
      <c r="W5" t="s">
        <v>461</v>
      </c>
    </row>
    <row r="6" spans="1:23">
      <c r="A6" t="s">
        <v>23</v>
      </c>
      <c r="B6" t="s">
        <v>480</v>
      </c>
      <c r="C6">
        <v>15798</v>
      </c>
      <c r="D6">
        <v>12108</v>
      </c>
      <c r="E6" t="s">
        <v>116</v>
      </c>
      <c r="F6" t="s">
        <v>891</v>
      </c>
      <c r="G6" t="s">
        <v>388</v>
      </c>
      <c r="H6" t="s">
        <v>459</v>
      </c>
      <c r="I6" t="s">
        <v>16</v>
      </c>
      <c r="J6" t="s">
        <v>481</v>
      </c>
      <c r="K6" t="s">
        <v>333</v>
      </c>
      <c r="L6">
        <v>15000</v>
      </c>
      <c r="M6" t="s">
        <v>482</v>
      </c>
      <c r="N6" s="5">
        <v>43374</v>
      </c>
      <c r="O6" s="5">
        <v>44531</v>
      </c>
      <c r="P6" t="s">
        <v>483</v>
      </c>
      <c r="Q6">
        <v>13588738125</v>
      </c>
      <c r="R6" t="s">
        <v>484</v>
      </c>
      <c r="S6">
        <v>13335717372</v>
      </c>
      <c r="T6" t="s">
        <v>470</v>
      </c>
      <c r="U6">
        <v>18667109522</v>
      </c>
      <c r="V6" t="s">
        <v>481</v>
      </c>
      <c r="W6" t="s">
        <v>471</v>
      </c>
    </row>
    <row r="7" spans="1:23">
      <c r="A7" t="s">
        <v>36</v>
      </c>
      <c r="B7" t="s">
        <v>485</v>
      </c>
      <c r="C7">
        <v>50749</v>
      </c>
      <c r="D7">
        <v>48754</v>
      </c>
      <c r="E7" t="s">
        <v>116</v>
      </c>
      <c r="F7" t="s">
        <v>890</v>
      </c>
      <c r="G7" t="s">
        <v>388</v>
      </c>
      <c r="H7" t="s">
        <v>459</v>
      </c>
      <c r="I7" t="s">
        <v>33</v>
      </c>
      <c r="J7" t="s">
        <v>486</v>
      </c>
      <c r="K7" t="s">
        <v>37</v>
      </c>
      <c r="L7">
        <v>28797</v>
      </c>
      <c r="M7" t="s">
        <v>487</v>
      </c>
      <c r="N7" s="5">
        <v>43101</v>
      </c>
      <c r="O7" s="5">
        <v>44166</v>
      </c>
      <c r="P7" t="s">
        <v>488</v>
      </c>
      <c r="Q7">
        <v>15924018989</v>
      </c>
      <c r="R7" t="s">
        <v>489</v>
      </c>
      <c r="S7">
        <v>13957899170</v>
      </c>
      <c r="T7" t="s">
        <v>490</v>
      </c>
      <c r="U7">
        <v>13857486137</v>
      </c>
      <c r="V7" t="s">
        <v>486</v>
      </c>
      <c r="W7" t="s">
        <v>491</v>
      </c>
    </row>
    <row r="8" spans="1:23">
      <c r="A8" t="s">
        <v>38</v>
      </c>
      <c r="B8" t="s">
        <v>492</v>
      </c>
      <c r="C8">
        <v>110548</v>
      </c>
      <c r="D8">
        <v>60805</v>
      </c>
      <c r="E8" t="s">
        <v>116</v>
      </c>
      <c r="F8" t="s">
        <v>890</v>
      </c>
      <c r="G8" t="s">
        <v>892</v>
      </c>
      <c r="H8" t="s">
        <v>459</v>
      </c>
      <c r="I8" t="s">
        <v>33</v>
      </c>
      <c r="J8" t="s">
        <v>486</v>
      </c>
      <c r="K8" t="s">
        <v>39</v>
      </c>
      <c r="L8">
        <v>39184</v>
      </c>
      <c r="M8" t="s">
        <v>493</v>
      </c>
      <c r="N8" s="5">
        <v>43101</v>
      </c>
      <c r="O8" s="5">
        <v>44166</v>
      </c>
      <c r="P8" t="s">
        <v>488</v>
      </c>
      <c r="Q8">
        <v>15924018989</v>
      </c>
      <c r="R8" t="s">
        <v>489</v>
      </c>
      <c r="S8">
        <v>13957899170</v>
      </c>
      <c r="T8" t="s">
        <v>490</v>
      </c>
      <c r="U8">
        <v>13857486137</v>
      </c>
      <c r="V8" t="s">
        <v>486</v>
      </c>
      <c r="W8" t="s">
        <v>491</v>
      </c>
    </row>
    <row r="9" spans="1:23">
      <c r="A9" t="s">
        <v>57</v>
      </c>
      <c r="B9" t="s">
        <v>494</v>
      </c>
      <c r="C9">
        <v>150000</v>
      </c>
      <c r="D9">
        <v>1333</v>
      </c>
      <c r="E9" t="s">
        <v>389</v>
      </c>
      <c r="F9" t="s">
        <v>891</v>
      </c>
      <c r="G9" t="s">
        <v>388</v>
      </c>
      <c r="H9" t="s">
        <v>459</v>
      </c>
      <c r="I9" t="s">
        <v>59</v>
      </c>
      <c r="J9" t="s">
        <v>495</v>
      </c>
      <c r="K9" t="s">
        <v>60</v>
      </c>
      <c r="L9">
        <v>5000</v>
      </c>
      <c r="M9" t="s">
        <v>496</v>
      </c>
      <c r="N9" s="5">
        <v>43800</v>
      </c>
      <c r="O9" s="5">
        <v>45261</v>
      </c>
      <c r="P9" t="s">
        <v>497</v>
      </c>
      <c r="Q9">
        <v>13918096728</v>
      </c>
      <c r="R9" t="s">
        <v>498</v>
      </c>
      <c r="S9">
        <v>13605878121</v>
      </c>
      <c r="T9" t="s">
        <v>499</v>
      </c>
      <c r="U9">
        <v>13706778208</v>
      </c>
      <c r="V9" t="s">
        <v>495</v>
      </c>
      <c r="W9" t="s">
        <v>471</v>
      </c>
    </row>
    <row r="10" spans="1:23">
      <c r="A10" t="s">
        <v>62</v>
      </c>
      <c r="B10" t="s">
        <v>500</v>
      </c>
      <c r="C10">
        <v>78880.65</v>
      </c>
      <c r="D10">
        <v>0</v>
      </c>
      <c r="E10" t="s">
        <v>389</v>
      </c>
      <c r="F10" t="s">
        <v>891</v>
      </c>
      <c r="G10" t="s">
        <v>388</v>
      </c>
      <c r="H10" t="s">
        <v>459</v>
      </c>
      <c r="I10" t="s">
        <v>59</v>
      </c>
      <c r="J10" t="s">
        <v>501</v>
      </c>
      <c r="K10" t="s">
        <v>502</v>
      </c>
      <c r="L10">
        <v>3600</v>
      </c>
      <c r="M10" t="s">
        <v>503</v>
      </c>
      <c r="N10" s="5">
        <v>43525</v>
      </c>
      <c r="O10" s="5">
        <v>44593</v>
      </c>
      <c r="P10" t="s">
        <v>504</v>
      </c>
      <c r="Q10">
        <v>15888787215</v>
      </c>
      <c r="R10" t="s">
        <v>505</v>
      </c>
      <c r="S10">
        <v>13858765568</v>
      </c>
      <c r="T10" t="s">
        <v>499</v>
      </c>
      <c r="U10">
        <v>13706778208</v>
      </c>
      <c r="V10" t="s">
        <v>501</v>
      </c>
      <c r="W10" t="s">
        <v>461</v>
      </c>
    </row>
    <row r="11" spans="1:23">
      <c r="A11" t="s">
        <v>97</v>
      </c>
      <c r="B11" t="s">
        <v>506</v>
      </c>
      <c r="C11">
        <v>73435.5</v>
      </c>
      <c r="D11">
        <v>0</v>
      </c>
      <c r="E11" t="s">
        <v>389</v>
      </c>
      <c r="F11" t="s">
        <v>893</v>
      </c>
      <c r="G11" t="s">
        <v>388</v>
      </c>
      <c r="H11" t="s">
        <v>459</v>
      </c>
      <c r="I11" t="s">
        <v>99</v>
      </c>
      <c r="J11" t="s">
        <v>99</v>
      </c>
      <c r="K11" t="s">
        <v>339</v>
      </c>
      <c r="L11">
        <v>73435.5</v>
      </c>
      <c r="M11" t="s">
        <v>507</v>
      </c>
      <c r="N11" s="5">
        <v>43313</v>
      </c>
      <c r="O11" s="5">
        <v>44013</v>
      </c>
      <c r="P11" t="s">
        <v>508</v>
      </c>
      <c r="Q11">
        <v>18817581359</v>
      </c>
      <c r="R11" t="s">
        <v>509</v>
      </c>
      <c r="S11">
        <v>13567323973</v>
      </c>
      <c r="T11" t="s">
        <v>509</v>
      </c>
      <c r="U11">
        <v>13567323973</v>
      </c>
      <c r="V11" t="s">
        <v>99</v>
      </c>
      <c r="W11" t="s">
        <v>510</v>
      </c>
    </row>
    <row r="12" spans="1:23">
      <c r="A12" t="s">
        <v>101</v>
      </c>
      <c r="B12" t="s">
        <v>511</v>
      </c>
      <c r="C12">
        <v>39000</v>
      </c>
      <c r="D12">
        <v>14203</v>
      </c>
      <c r="E12" t="s">
        <v>116</v>
      </c>
      <c r="F12" t="s">
        <v>891</v>
      </c>
      <c r="G12" t="s">
        <v>388</v>
      </c>
      <c r="H12" t="s">
        <v>459</v>
      </c>
      <c r="I12" t="s">
        <v>99</v>
      </c>
      <c r="J12" t="s">
        <v>512</v>
      </c>
      <c r="K12" t="s">
        <v>342</v>
      </c>
      <c r="L12">
        <v>10000</v>
      </c>
      <c r="M12" t="s">
        <v>513</v>
      </c>
      <c r="N12" s="5">
        <v>43070</v>
      </c>
      <c r="O12" s="5">
        <v>43800</v>
      </c>
      <c r="P12" t="s">
        <v>514</v>
      </c>
      <c r="Q12">
        <v>13957310091</v>
      </c>
      <c r="R12" t="s">
        <v>515</v>
      </c>
      <c r="S12">
        <v>15157378010</v>
      </c>
      <c r="T12" t="s">
        <v>509</v>
      </c>
      <c r="U12">
        <v>13567323973</v>
      </c>
      <c r="V12" t="s">
        <v>512</v>
      </c>
      <c r="W12" t="s">
        <v>471</v>
      </c>
    </row>
    <row r="13" spans="1:23">
      <c r="A13" t="s">
        <v>104</v>
      </c>
      <c r="B13" t="s">
        <v>516</v>
      </c>
      <c r="C13">
        <v>11356</v>
      </c>
      <c r="D13">
        <v>21943</v>
      </c>
      <c r="E13" t="s">
        <v>116</v>
      </c>
      <c r="F13" t="s">
        <v>891</v>
      </c>
      <c r="G13" t="s">
        <v>388</v>
      </c>
      <c r="H13" t="s">
        <v>459</v>
      </c>
      <c r="I13" t="s">
        <v>99</v>
      </c>
      <c r="J13" t="s">
        <v>517</v>
      </c>
      <c r="K13" t="s">
        <v>518</v>
      </c>
      <c r="L13">
        <v>11000</v>
      </c>
      <c r="M13" t="s">
        <v>519</v>
      </c>
      <c r="N13" s="5">
        <v>42736</v>
      </c>
      <c r="O13" s="5">
        <v>44166</v>
      </c>
      <c r="P13" t="s">
        <v>520</v>
      </c>
      <c r="Q13">
        <v>13761335323</v>
      </c>
      <c r="R13" t="s">
        <v>521</v>
      </c>
      <c r="S13">
        <v>15167314510</v>
      </c>
      <c r="T13" t="s">
        <v>509</v>
      </c>
      <c r="U13">
        <v>13567323973</v>
      </c>
      <c r="V13" t="s">
        <v>517</v>
      </c>
      <c r="W13" t="s">
        <v>471</v>
      </c>
    </row>
    <row r="14" spans="1:23">
      <c r="A14" t="s">
        <v>107</v>
      </c>
      <c r="B14" t="s">
        <v>522</v>
      </c>
      <c r="C14">
        <v>1220000</v>
      </c>
      <c r="D14">
        <v>0</v>
      </c>
      <c r="E14" t="s">
        <v>389</v>
      </c>
      <c r="F14" t="s">
        <v>891</v>
      </c>
      <c r="G14" t="s">
        <v>388</v>
      </c>
      <c r="H14" t="s">
        <v>459</v>
      </c>
      <c r="I14" t="s">
        <v>99</v>
      </c>
      <c r="J14" t="s">
        <v>517</v>
      </c>
      <c r="K14" t="s">
        <v>523</v>
      </c>
      <c r="L14">
        <v>2700</v>
      </c>
      <c r="M14" t="s">
        <v>524</v>
      </c>
      <c r="N14" s="5">
        <v>43497</v>
      </c>
      <c r="O14" s="5">
        <v>44378</v>
      </c>
      <c r="P14" t="s">
        <v>525</v>
      </c>
      <c r="Q14">
        <v>18521578637</v>
      </c>
      <c r="R14" t="s">
        <v>521</v>
      </c>
      <c r="S14">
        <v>15167314510</v>
      </c>
      <c r="T14" t="s">
        <v>509</v>
      </c>
      <c r="U14">
        <v>13567323973</v>
      </c>
      <c r="V14" t="s">
        <v>517</v>
      </c>
      <c r="W14" t="s">
        <v>461</v>
      </c>
    </row>
    <row r="15" spans="1:23">
      <c r="A15" t="s">
        <v>347</v>
      </c>
      <c r="B15" t="s">
        <v>526</v>
      </c>
      <c r="C15">
        <v>4071.36</v>
      </c>
      <c r="D15">
        <v>0</v>
      </c>
      <c r="E15" t="s">
        <v>389</v>
      </c>
      <c r="F15" t="s">
        <v>891</v>
      </c>
      <c r="G15" t="s">
        <v>388</v>
      </c>
      <c r="H15" t="s">
        <v>459</v>
      </c>
      <c r="I15" t="s">
        <v>99</v>
      </c>
      <c r="J15" t="s">
        <v>517</v>
      </c>
      <c r="K15" t="s">
        <v>348</v>
      </c>
      <c r="L15">
        <v>1508</v>
      </c>
      <c r="M15" t="s">
        <v>527</v>
      </c>
      <c r="N15" s="5">
        <v>43101</v>
      </c>
      <c r="O15" s="5">
        <v>45261</v>
      </c>
      <c r="P15" t="s">
        <v>528</v>
      </c>
      <c r="Q15">
        <v>13511326073</v>
      </c>
      <c r="R15" t="s">
        <v>521</v>
      </c>
      <c r="S15">
        <v>15167314510</v>
      </c>
      <c r="T15" t="s">
        <v>509</v>
      </c>
      <c r="U15">
        <v>13567323973</v>
      </c>
      <c r="V15" t="s">
        <v>517</v>
      </c>
      <c r="W15" t="s">
        <v>461</v>
      </c>
    </row>
    <row r="16" spans="1:23">
      <c r="A16" t="s">
        <v>110</v>
      </c>
      <c r="B16" t="s">
        <v>529</v>
      </c>
      <c r="C16">
        <v>10000</v>
      </c>
      <c r="D16">
        <v>0</v>
      </c>
      <c r="E16" t="s">
        <v>389</v>
      </c>
      <c r="F16" t="s">
        <v>891</v>
      </c>
      <c r="G16" t="s">
        <v>388</v>
      </c>
      <c r="H16" t="s">
        <v>459</v>
      </c>
      <c r="I16" t="s">
        <v>99</v>
      </c>
      <c r="J16" t="s">
        <v>517</v>
      </c>
      <c r="K16" t="s">
        <v>349</v>
      </c>
      <c r="L16">
        <v>150</v>
      </c>
      <c r="M16" t="s">
        <v>530</v>
      </c>
      <c r="N16" s="5">
        <v>43647</v>
      </c>
      <c r="O16" s="5">
        <v>44378</v>
      </c>
      <c r="P16" t="s">
        <v>531</v>
      </c>
      <c r="Q16">
        <v>13456261604</v>
      </c>
      <c r="R16" t="s">
        <v>521</v>
      </c>
      <c r="S16">
        <v>15167314510</v>
      </c>
      <c r="T16" t="s">
        <v>509</v>
      </c>
      <c r="U16">
        <v>13567323973</v>
      </c>
      <c r="V16" t="s">
        <v>517</v>
      </c>
      <c r="W16" t="s">
        <v>461</v>
      </c>
    </row>
    <row r="17" spans="1:23">
      <c r="A17" t="s">
        <v>113</v>
      </c>
      <c r="B17" t="s">
        <v>532</v>
      </c>
      <c r="C17">
        <v>60000</v>
      </c>
      <c r="D17">
        <v>37886</v>
      </c>
      <c r="E17" t="s">
        <v>116</v>
      </c>
      <c r="F17" t="s">
        <v>891</v>
      </c>
      <c r="G17" t="s">
        <v>388</v>
      </c>
      <c r="H17" t="s">
        <v>459</v>
      </c>
      <c r="I17" t="s">
        <v>99</v>
      </c>
      <c r="J17" t="s">
        <v>517</v>
      </c>
      <c r="K17" t="s">
        <v>533</v>
      </c>
      <c r="L17">
        <v>15000</v>
      </c>
      <c r="M17" t="s">
        <v>534</v>
      </c>
      <c r="N17" s="5">
        <v>43983</v>
      </c>
      <c r="O17" s="5">
        <v>43800</v>
      </c>
      <c r="P17" t="s">
        <v>535</v>
      </c>
      <c r="Q17">
        <v>15057132017</v>
      </c>
      <c r="R17" t="s">
        <v>521</v>
      </c>
      <c r="S17">
        <v>15167314510</v>
      </c>
      <c r="T17" t="s">
        <v>509</v>
      </c>
      <c r="U17">
        <v>13567323973</v>
      </c>
      <c r="V17" t="s">
        <v>517</v>
      </c>
      <c r="W17" t="s">
        <v>471</v>
      </c>
    </row>
    <row r="18" spans="1:23">
      <c r="A18" t="s">
        <v>117</v>
      </c>
      <c r="B18" t="s">
        <v>536</v>
      </c>
      <c r="C18">
        <v>25000</v>
      </c>
      <c r="D18">
        <v>10780</v>
      </c>
      <c r="E18" t="s">
        <v>116</v>
      </c>
      <c r="F18" t="s">
        <v>891</v>
      </c>
      <c r="G18" t="s">
        <v>388</v>
      </c>
      <c r="H18" t="s">
        <v>459</v>
      </c>
      <c r="I18" t="s">
        <v>99</v>
      </c>
      <c r="J18" t="s">
        <v>537</v>
      </c>
      <c r="K18" t="s">
        <v>119</v>
      </c>
      <c r="L18">
        <v>8000</v>
      </c>
      <c r="M18" t="s">
        <v>538</v>
      </c>
      <c r="N18" s="5">
        <v>43374</v>
      </c>
      <c r="O18" s="5">
        <v>44105</v>
      </c>
      <c r="P18" t="s">
        <v>539</v>
      </c>
      <c r="Q18">
        <v>13757331236</v>
      </c>
      <c r="R18" t="s">
        <v>540</v>
      </c>
      <c r="S18">
        <v>13586300271</v>
      </c>
      <c r="T18" t="s">
        <v>509</v>
      </c>
      <c r="U18">
        <v>13567323973</v>
      </c>
      <c r="V18" t="s">
        <v>537</v>
      </c>
      <c r="W18" t="s">
        <v>471</v>
      </c>
    </row>
    <row r="19" spans="1:23">
      <c r="A19" t="s">
        <v>120</v>
      </c>
      <c r="B19" t="s">
        <v>541</v>
      </c>
      <c r="C19">
        <v>30500</v>
      </c>
      <c r="D19">
        <v>10030</v>
      </c>
      <c r="E19" t="s">
        <v>116</v>
      </c>
      <c r="F19" t="s">
        <v>891</v>
      </c>
      <c r="G19" t="s">
        <v>388</v>
      </c>
      <c r="H19" t="s">
        <v>459</v>
      </c>
      <c r="I19" t="s">
        <v>99</v>
      </c>
      <c r="J19" t="s">
        <v>537</v>
      </c>
      <c r="K19" t="s">
        <v>122</v>
      </c>
      <c r="L19">
        <v>10000</v>
      </c>
      <c r="M19" t="s">
        <v>542</v>
      </c>
      <c r="N19" s="5">
        <v>43101</v>
      </c>
      <c r="O19" s="5">
        <v>44166</v>
      </c>
      <c r="P19" t="s">
        <v>543</v>
      </c>
      <c r="Q19">
        <v>18651000712</v>
      </c>
      <c r="R19" t="s">
        <v>540</v>
      </c>
      <c r="S19">
        <v>13586300271</v>
      </c>
      <c r="T19" t="s">
        <v>509</v>
      </c>
      <c r="U19">
        <v>13567323973</v>
      </c>
      <c r="V19" t="s">
        <v>537</v>
      </c>
      <c r="W19" t="s">
        <v>471</v>
      </c>
    </row>
    <row r="20" spans="1:23">
      <c r="A20" t="s">
        <v>123</v>
      </c>
      <c r="B20" t="s">
        <v>544</v>
      </c>
      <c r="C20">
        <v>31500</v>
      </c>
      <c r="D20">
        <v>31883</v>
      </c>
      <c r="E20" t="s">
        <v>116</v>
      </c>
      <c r="F20" t="s">
        <v>891</v>
      </c>
      <c r="G20" t="s">
        <v>388</v>
      </c>
      <c r="H20" t="s">
        <v>459</v>
      </c>
      <c r="I20" t="s">
        <v>99</v>
      </c>
      <c r="J20" t="s">
        <v>545</v>
      </c>
      <c r="K20" t="s">
        <v>546</v>
      </c>
      <c r="L20">
        <v>22000</v>
      </c>
      <c r="M20" t="s">
        <v>547</v>
      </c>
      <c r="N20" s="5">
        <v>43101</v>
      </c>
      <c r="O20" s="5">
        <v>44166</v>
      </c>
      <c r="P20" t="s">
        <v>548</v>
      </c>
      <c r="Q20">
        <v>18868394168</v>
      </c>
      <c r="R20" t="s">
        <v>549</v>
      </c>
      <c r="S20">
        <v>15858328098</v>
      </c>
      <c r="T20" t="s">
        <v>509</v>
      </c>
      <c r="U20">
        <v>13567323973</v>
      </c>
      <c r="V20" t="s">
        <v>545</v>
      </c>
      <c r="W20" t="s">
        <v>471</v>
      </c>
    </row>
    <row r="21" spans="1:23">
      <c r="A21" t="s">
        <v>126</v>
      </c>
      <c r="B21" t="s">
        <v>550</v>
      </c>
      <c r="C21">
        <v>34335</v>
      </c>
      <c r="D21">
        <v>14033</v>
      </c>
      <c r="E21" t="s">
        <v>116</v>
      </c>
      <c r="F21" t="s">
        <v>891</v>
      </c>
      <c r="G21" t="s">
        <v>388</v>
      </c>
      <c r="H21" t="s">
        <v>551</v>
      </c>
      <c r="I21" t="s">
        <v>99</v>
      </c>
      <c r="J21" t="s">
        <v>552</v>
      </c>
      <c r="K21" t="s">
        <v>355</v>
      </c>
      <c r="L21">
        <v>10000</v>
      </c>
      <c r="M21" t="s">
        <v>553</v>
      </c>
      <c r="N21" s="5">
        <v>43101</v>
      </c>
      <c r="O21" s="5">
        <v>44166</v>
      </c>
      <c r="P21" t="s">
        <v>554</v>
      </c>
      <c r="Q21">
        <v>18657500509</v>
      </c>
      <c r="R21" t="s">
        <v>555</v>
      </c>
      <c r="S21">
        <v>15906733583</v>
      </c>
      <c r="T21" t="s">
        <v>509</v>
      </c>
      <c r="U21">
        <v>13567323973</v>
      </c>
      <c r="V21" t="s">
        <v>552</v>
      </c>
      <c r="W21" t="s">
        <v>471</v>
      </c>
    </row>
    <row r="22" spans="1:23">
      <c r="A22" t="s">
        <v>129</v>
      </c>
      <c r="B22" t="s">
        <v>556</v>
      </c>
      <c r="C22">
        <v>65992.8</v>
      </c>
      <c r="D22">
        <v>8681.9</v>
      </c>
      <c r="E22" t="s">
        <v>389</v>
      </c>
      <c r="F22" t="s">
        <v>891</v>
      </c>
      <c r="G22" t="s">
        <v>388</v>
      </c>
      <c r="H22" t="s">
        <v>459</v>
      </c>
      <c r="I22" t="s">
        <v>99</v>
      </c>
      <c r="J22" t="s">
        <v>552</v>
      </c>
      <c r="K22" t="s">
        <v>356</v>
      </c>
      <c r="L22">
        <v>30000</v>
      </c>
      <c r="M22" t="s">
        <v>557</v>
      </c>
      <c r="N22" s="5">
        <v>43101</v>
      </c>
      <c r="O22" s="5">
        <v>44166</v>
      </c>
      <c r="P22" t="s">
        <v>558</v>
      </c>
      <c r="Q22">
        <v>13736857140</v>
      </c>
      <c r="R22" t="s">
        <v>555</v>
      </c>
      <c r="S22">
        <v>15906733583</v>
      </c>
      <c r="T22" t="s">
        <v>509</v>
      </c>
      <c r="U22">
        <v>13567323973</v>
      </c>
      <c r="V22" t="s">
        <v>552</v>
      </c>
      <c r="W22" t="s">
        <v>471</v>
      </c>
    </row>
    <row r="23" spans="1:23">
      <c r="A23" t="s">
        <v>132</v>
      </c>
      <c r="B23" t="s">
        <v>559</v>
      </c>
      <c r="C23">
        <v>10000</v>
      </c>
      <c r="D23">
        <v>12200</v>
      </c>
      <c r="E23" t="s">
        <v>116</v>
      </c>
      <c r="F23" t="s">
        <v>891</v>
      </c>
      <c r="G23" t="s">
        <v>388</v>
      </c>
      <c r="H23" t="s">
        <v>459</v>
      </c>
      <c r="I23" t="s">
        <v>99</v>
      </c>
      <c r="J23" t="s">
        <v>560</v>
      </c>
      <c r="K23" t="s">
        <v>134</v>
      </c>
      <c r="L23">
        <v>10000</v>
      </c>
      <c r="M23" t="s">
        <v>561</v>
      </c>
      <c r="N23" s="5">
        <v>43101</v>
      </c>
      <c r="O23" s="5">
        <v>43800</v>
      </c>
      <c r="P23" t="s">
        <v>562</v>
      </c>
      <c r="Q23">
        <v>13750777619</v>
      </c>
      <c r="R23" t="s">
        <v>563</v>
      </c>
      <c r="S23">
        <v>13511330802</v>
      </c>
      <c r="T23" t="s">
        <v>509</v>
      </c>
      <c r="U23">
        <v>13567323973</v>
      </c>
      <c r="V23" t="s">
        <v>560</v>
      </c>
      <c r="W23" t="s">
        <v>491</v>
      </c>
    </row>
    <row r="24" spans="1:23">
      <c r="A24" t="s">
        <v>135</v>
      </c>
      <c r="B24" t="s">
        <v>564</v>
      </c>
      <c r="C24">
        <v>20000</v>
      </c>
      <c r="D24">
        <v>8800</v>
      </c>
      <c r="E24" t="s">
        <v>116</v>
      </c>
      <c r="F24" t="s">
        <v>891</v>
      </c>
      <c r="G24" t="s">
        <v>388</v>
      </c>
      <c r="H24" t="s">
        <v>459</v>
      </c>
      <c r="I24" t="s">
        <v>99</v>
      </c>
      <c r="J24" t="s">
        <v>560</v>
      </c>
      <c r="K24" t="s">
        <v>357</v>
      </c>
      <c r="L24">
        <v>21800</v>
      </c>
      <c r="M24" t="s">
        <v>565</v>
      </c>
      <c r="N24" s="5">
        <v>43101</v>
      </c>
      <c r="O24" s="5">
        <v>43800</v>
      </c>
      <c r="P24" t="s">
        <v>508</v>
      </c>
      <c r="Q24">
        <v>18817581359</v>
      </c>
      <c r="R24" t="s">
        <v>563</v>
      </c>
      <c r="S24">
        <v>13511330802</v>
      </c>
      <c r="T24" t="s">
        <v>509</v>
      </c>
      <c r="U24">
        <v>13567323973</v>
      </c>
      <c r="V24" t="s">
        <v>560</v>
      </c>
      <c r="W24" t="s">
        <v>491</v>
      </c>
    </row>
    <row r="25" spans="1:23">
      <c r="A25" t="s">
        <v>137</v>
      </c>
      <c r="B25" t="s">
        <v>566</v>
      </c>
      <c r="C25">
        <v>75000</v>
      </c>
      <c r="D25">
        <v>15521</v>
      </c>
      <c r="E25" t="s">
        <v>116</v>
      </c>
      <c r="F25" t="s">
        <v>891</v>
      </c>
      <c r="G25" t="s">
        <v>388</v>
      </c>
      <c r="H25" t="s">
        <v>459</v>
      </c>
      <c r="I25" t="s">
        <v>99</v>
      </c>
      <c r="J25" t="s">
        <v>560</v>
      </c>
      <c r="K25" t="s">
        <v>358</v>
      </c>
      <c r="L25">
        <v>30000</v>
      </c>
      <c r="M25" t="s">
        <v>567</v>
      </c>
      <c r="N25" s="5">
        <v>43800</v>
      </c>
      <c r="O25" s="5">
        <v>44166</v>
      </c>
      <c r="P25" t="s">
        <v>568</v>
      </c>
      <c r="Q25">
        <v>18621996076</v>
      </c>
      <c r="R25" t="s">
        <v>563</v>
      </c>
      <c r="S25">
        <v>13511330802</v>
      </c>
      <c r="T25" t="s">
        <v>509</v>
      </c>
      <c r="U25">
        <v>13567323973</v>
      </c>
      <c r="V25" t="s">
        <v>560</v>
      </c>
      <c r="W25" t="s">
        <v>491</v>
      </c>
    </row>
    <row r="26" spans="1:23">
      <c r="A26" t="s">
        <v>65</v>
      </c>
      <c r="B26" t="s">
        <v>569</v>
      </c>
      <c r="C26">
        <v>20000</v>
      </c>
      <c r="D26">
        <v>0</v>
      </c>
      <c r="E26" t="s">
        <v>389</v>
      </c>
      <c r="F26" t="s">
        <v>891</v>
      </c>
      <c r="G26" t="s">
        <v>388</v>
      </c>
      <c r="H26" t="s">
        <v>459</v>
      </c>
      <c r="I26" t="s">
        <v>67</v>
      </c>
      <c r="J26" t="s">
        <v>570</v>
      </c>
      <c r="K26" t="s">
        <v>571</v>
      </c>
      <c r="L26">
        <v>13600</v>
      </c>
      <c r="M26" t="s">
        <v>572</v>
      </c>
      <c r="N26" s="5">
        <v>43586</v>
      </c>
      <c r="O26" s="5">
        <v>43952</v>
      </c>
      <c r="P26" t="s">
        <v>573</v>
      </c>
      <c r="Q26">
        <v>13587291008</v>
      </c>
      <c r="R26" t="s">
        <v>574</v>
      </c>
      <c r="S26">
        <v>15968207820</v>
      </c>
      <c r="T26" t="s">
        <v>575</v>
      </c>
      <c r="U26">
        <v>13867269140</v>
      </c>
      <c r="V26" t="s">
        <v>570</v>
      </c>
      <c r="W26" t="s">
        <v>461</v>
      </c>
    </row>
    <row r="27" spans="1:23">
      <c r="A27" t="s">
        <v>70</v>
      </c>
      <c r="B27" t="s">
        <v>576</v>
      </c>
      <c r="C27">
        <v>4200</v>
      </c>
      <c r="D27">
        <v>0</v>
      </c>
      <c r="E27" t="s">
        <v>389</v>
      </c>
      <c r="F27" t="s">
        <v>891</v>
      </c>
      <c r="G27" t="s">
        <v>388</v>
      </c>
      <c r="H27" t="s">
        <v>459</v>
      </c>
      <c r="I27" t="s">
        <v>67</v>
      </c>
      <c r="J27" t="s">
        <v>570</v>
      </c>
      <c r="K27" t="s">
        <v>577</v>
      </c>
      <c r="L27">
        <v>1470</v>
      </c>
      <c r="M27" t="s">
        <v>578</v>
      </c>
      <c r="N27" s="5">
        <v>43647</v>
      </c>
      <c r="O27" s="5">
        <v>44287</v>
      </c>
      <c r="P27" t="s">
        <v>579</v>
      </c>
      <c r="Q27">
        <v>18906417778</v>
      </c>
      <c r="R27" t="s">
        <v>574</v>
      </c>
      <c r="S27">
        <v>15968207820</v>
      </c>
      <c r="T27" t="s">
        <v>575</v>
      </c>
      <c r="U27">
        <v>13867269140</v>
      </c>
      <c r="V27" t="s">
        <v>570</v>
      </c>
      <c r="W27" t="s">
        <v>461</v>
      </c>
    </row>
    <row r="28" spans="1:23">
      <c r="A28" t="s">
        <v>73</v>
      </c>
      <c r="B28" t="s">
        <v>580</v>
      </c>
      <c r="C28">
        <v>51400</v>
      </c>
      <c r="D28">
        <v>13500</v>
      </c>
      <c r="E28" t="s">
        <v>116</v>
      </c>
      <c r="F28" t="s">
        <v>891</v>
      </c>
      <c r="G28" t="s">
        <v>388</v>
      </c>
      <c r="H28" t="s">
        <v>459</v>
      </c>
      <c r="I28" t="s">
        <v>67</v>
      </c>
      <c r="J28" t="s">
        <v>581</v>
      </c>
      <c r="K28" t="s">
        <v>362</v>
      </c>
      <c r="L28">
        <v>5000</v>
      </c>
      <c r="M28" t="s">
        <v>582</v>
      </c>
      <c r="N28" s="5">
        <v>42736</v>
      </c>
      <c r="O28" s="5">
        <v>43800</v>
      </c>
      <c r="P28" t="s">
        <v>583</v>
      </c>
      <c r="Q28">
        <v>13665724044</v>
      </c>
      <c r="R28" t="s">
        <v>584</v>
      </c>
      <c r="S28">
        <v>15968265326</v>
      </c>
      <c r="T28" t="s">
        <v>575</v>
      </c>
      <c r="U28">
        <v>13867269140</v>
      </c>
      <c r="V28" t="s">
        <v>581</v>
      </c>
      <c r="W28" t="s">
        <v>510</v>
      </c>
    </row>
    <row r="29" spans="1:23">
      <c r="A29" t="s">
        <v>77</v>
      </c>
      <c r="B29" t="s">
        <v>585</v>
      </c>
      <c r="C29">
        <v>53000</v>
      </c>
      <c r="D29">
        <v>30788</v>
      </c>
      <c r="E29" t="s">
        <v>116</v>
      </c>
      <c r="F29" t="s">
        <v>891</v>
      </c>
      <c r="G29" t="s">
        <v>388</v>
      </c>
      <c r="H29" t="s">
        <v>459</v>
      </c>
      <c r="I29" t="s">
        <v>67</v>
      </c>
      <c r="J29" t="s">
        <v>581</v>
      </c>
      <c r="K29" t="s">
        <v>586</v>
      </c>
      <c r="L29">
        <v>10000</v>
      </c>
      <c r="M29" t="s">
        <v>587</v>
      </c>
      <c r="N29" s="5">
        <v>42736</v>
      </c>
      <c r="O29" s="5">
        <v>43800</v>
      </c>
      <c r="P29" t="s">
        <v>588</v>
      </c>
      <c r="Q29">
        <v>18768367037</v>
      </c>
      <c r="R29" t="s">
        <v>584</v>
      </c>
      <c r="S29">
        <v>15968265326</v>
      </c>
      <c r="T29" t="s">
        <v>575</v>
      </c>
      <c r="U29">
        <v>13867269140</v>
      </c>
      <c r="V29" t="s">
        <v>581</v>
      </c>
      <c r="W29" t="s">
        <v>510</v>
      </c>
    </row>
    <row r="30" spans="1:23">
      <c r="A30" t="s">
        <v>80</v>
      </c>
      <c r="B30" t="s">
        <v>589</v>
      </c>
      <c r="C30">
        <v>31200</v>
      </c>
      <c r="D30">
        <v>15050</v>
      </c>
      <c r="E30" t="s">
        <v>116</v>
      </c>
      <c r="F30" t="s">
        <v>891</v>
      </c>
      <c r="G30" t="s">
        <v>388</v>
      </c>
      <c r="H30" t="s">
        <v>459</v>
      </c>
      <c r="I30" t="s">
        <v>67</v>
      </c>
      <c r="J30" t="s">
        <v>581</v>
      </c>
      <c r="K30" t="s">
        <v>364</v>
      </c>
      <c r="L30">
        <v>10000</v>
      </c>
      <c r="M30" t="s">
        <v>590</v>
      </c>
      <c r="N30" s="5">
        <v>43617</v>
      </c>
      <c r="O30" s="5">
        <v>43800</v>
      </c>
      <c r="P30" t="s">
        <v>591</v>
      </c>
      <c r="Q30">
        <v>13655827459</v>
      </c>
      <c r="R30" t="s">
        <v>584</v>
      </c>
      <c r="S30">
        <v>15968265326</v>
      </c>
      <c r="T30" t="s">
        <v>575</v>
      </c>
      <c r="U30">
        <v>13867269140</v>
      </c>
      <c r="V30" t="s">
        <v>581</v>
      </c>
      <c r="W30" t="s">
        <v>510</v>
      </c>
    </row>
    <row r="31" spans="1:23">
      <c r="A31" t="s">
        <v>84</v>
      </c>
      <c r="B31" t="s">
        <v>592</v>
      </c>
      <c r="C31">
        <v>15000</v>
      </c>
      <c r="D31">
        <v>0</v>
      </c>
      <c r="E31" t="s">
        <v>389</v>
      </c>
      <c r="F31" t="s">
        <v>891</v>
      </c>
      <c r="G31" t="s">
        <v>388</v>
      </c>
      <c r="H31" t="s">
        <v>459</v>
      </c>
      <c r="I31" t="s">
        <v>67</v>
      </c>
      <c r="J31" t="s">
        <v>581</v>
      </c>
      <c r="K31" t="s">
        <v>593</v>
      </c>
      <c r="L31">
        <v>15000</v>
      </c>
      <c r="M31" t="s">
        <v>594</v>
      </c>
      <c r="N31" s="5">
        <v>43344</v>
      </c>
      <c r="O31" s="5">
        <v>44075</v>
      </c>
      <c r="P31" t="s">
        <v>595</v>
      </c>
      <c r="Q31">
        <v>13906723925</v>
      </c>
      <c r="R31" t="s">
        <v>584</v>
      </c>
      <c r="S31">
        <v>15968265326</v>
      </c>
      <c r="T31" t="s">
        <v>575</v>
      </c>
      <c r="U31">
        <v>13867269140</v>
      </c>
      <c r="V31" t="s">
        <v>581</v>
      </c>
      <c r="W31" t="s">
        <v>461</v>
      </c>
    </row>
    <row r="32" spans="1:23">
      <c r="A32" t="s">
        <v>87</v>
      </c>
      <c r="B32" t="s">
        <v>596</v>
      </c>
      <c r="C32">
        <v>62319</v>
      </c>
      <c r="D32">
        <v>19700</v>
      </c>
      <c r="E32" t="s">
        <v>116</v>
      </c>
      <c r="F32" t="s">
        <v>891</v>
      </c>
      <c r="G32" t="s">
        <v>388</v>
      </c>
      <c r="H32" t="s">
        <v>459</v>
      </c>
      <c r="I32" t="s">
        <v>67</v>
      </c>
      <c r="J32" t="s">
        <v>597</v>
      </c>
      <c r="K32" t="s">
        <v>368</v>
      </c>
      <c r="L32">
        <v>22250</v>
      </c>
      <c r="M32" t="s">
        <v>572</v>
      </c>
      <c r="N32" s="5">
        <v>43617</v>
      </c>
      <c r="O32" s="5">
        <v>44531</v>
      </c>
      <c r="P32" t="s">
        <v>598</v>
      </c>
      <c r="Q32">
        <v>13989310526</v>
      </c>
      <c r="R32" t="s">
        <v>599</v>
      </c>
      <c r="S32">
        <v>13868251906</v>
      </c>
      <c r="T32" t="s">
        <v>575</v>
      </c>
      <c r="U32">
        <v>13867269140</v>
      </c>
      <c r="V32" t="s">
        <v>597</v>
      </c>
      <c r="W32" t="s">
        <v>471</v>
      </c>
    </row>
    <row r="33" spans="1:23">
      <c r="A33" t="s">
        <v>90</v>
      </c>
      <c r="B33" t="s">
        <v>600</v>
      </c>
      <c r="C33">
        <v>31336</v>
      </c>
      <c r="D33">
        <v>0</v>
      </c>
      <c r="E33" t="s">
        <v>116</v>
      </c>
      <c r="F33" t="s">
        <v>891</v>
      </c>
      <c r="G33" t="s">
        <v>388</v>
      </c>
      <c r="H33" t="s">
        <v>459</v>
      </c>
      <c r="I33" t="s">
        <v>67</v>
      </c>
      <c r="J33" t="s">
        <v>597</v>
      </c>
      <c r="K33" t="s">
        <v>369</v>
      </c>
      <c r="L33">
        <v>10000</v>
      </c>
      <c r="M33" t="s">
        <v>601</v>
      </c>
      <c r="N33" s="5">
        <v>43160</v>
      </c>
      <c r="O33" s="5">
        <v>43525</v>
      </c>
      <c r="P33" t="s">
        <v>602</v>
      </c>
      <c r="Q33">
        <v>13606547241</v>
      </c>
      <c r="R33" t="s">
        <v>599</v>
      </c>
      <c r="S33">
        <v>13868251906</v>
      </c>
      <c r="T33" t="s">
        <v>575</v>
      </c>
      <c r="U33">
        <v>13867269140</v>
      </c>
      <c r="V33" t="s">
        <v>597</v>
      </c>
      <c r="W33" t="s">
        <v>471</v>
      </c>
    </row>
    <row r="34" spans="1:23">
      <c r="A34" t="s">
        <v>371</v>
      </c>
      <c r="B34" t="s">
        <v>603</v>
      </c>
      <c r="C34">
        <v>95000</v>
      </c>
      <c r="D34">
        <v>41702</v>
      </c>
      <c r="E34" t="s">
        <v>116</v>
      </c>
      <c r="F34" t="s">
        <v>891</v>
      </c>
      <c r="G34" t="s">
        <v>388</v>
      </c>
      <c r="H34" t="s">
        <v>459</v>
      </c>
      <c r="I34" t="s">
        <v>67</v>
      </c>
      <c r="J34" t="s">
        <v>604</v>
      </c>
      <c r="K34" t="s">
        <v>96</v>
      </c>
      <c r="L34">
        <v>10000</v>
      </c>
      <c r="M34" t="s">
        <v>605</v>
      </c>
      <c r="N34" s="5">
        <v>42339</v>
      </c>
      <c r="O34" s="5">
        <v>43435</v>
      </c>
      <c r="P34" t="s">
        <v>606</v>
      </c>
      <c r="Q34">
        <v>15067231517</v>
      </c>
      <c r="R34" t="s">
        <v>607</v>
      </c>
      <c r="S34">
        <v>15715896820</v>
      </c>
      <c r="T34" t="s">
        <v>575</v>
      </c>
      <c r="U34">
        <v>13867269140</v>
      </c>
      <c r="V34" t="s">
        <v>604</v>
      </c>
      <c r="W34" t="s">
        <v>471</v>
      </c>
    </row>
    <row r="35" spans="1:23">
      <c r="A35" t="s">
        <v>140</v>
      </c>
      <c r="B35" t="s">
        <v>608</v>
      </c>
      <c r="C35">
        <v>55560</v>
      </c>
      <c r="D35">
        <v>16032</v>
      </c>
      <c r="E35" t="s">
        <v>116</v>
      </c>
      <c r="F35" t="s">
        <v>891</v>
      </c>
      <c r="G35" t="s">
        <v>388</v>
      </c>
      <c r="H35" t="s">
        <v>459</v>
      </c>
      <c r="I35" t="s">
        <v>142</v>
      </c>
      <c r="J35" t="s">
        <v>609</v>
      </c>
      <c r="K35" t="s">
        <v>374</v>
      </c>
      <c r="L35">
        <v>24000</v>
      </c>
      <c r="M35" t="s">
        <v>610</v>
      </c>
      <c r="N35" s="5">
        <v>43101</v>
      </c>
      <c r="O35" s="5">
        <v>44166</v>
      </c>
      <c r="P35" t="s">
        <v>611</v>
      </c>
      <c r="Q35">
        <v>13588551983</v>
      </c>
      <c r="R35" t="s">
        <v>612</v>
      </c>
      <c r="S35">
        <v>15968568835</v>
      </c>
      <c r="T35" t="s">
        <v>613</v>
      </c>
      <c r="U35">
        <v>15221473072</v>
      </c>
      <c r="V35" t="s">
        <v>609</v>
      </c>
      <c r="W35" t="s">
        <v>471</v>
      </c>
    </row>
    <row r="36" spans="1:23">
      <c r="A36" t="s">
        <v>144</v>
      </c>
      <c r="B36" t="s">
        <v>614</v>
      </c>
      <c r="C36">
        <v>101000</v>
      </c>
      <c r="D36">
        <v>9660</v>
      </c>
      <c r="E36" t="s">
        <v>389</v>
      </c>
      <c r="F36" t="s">
        <v>891</v>
      </c>
      <c r="G36" t="s">
        <v>388</v>
      </c>
      <c r="H36" t="s">
        <v>459</v>
      </c>
      <c r="I36" t="s">
        <v>142</v>
      </c>
      <c r="J36" t="s">
        <v>609</v>
      </c>
      <c r="K36" t="s">
        <v>146</v>
      </c>
      <c r="L36">
        <v>58000</v>
      </c>
      <c r="M36" t="s">
        <v>615</v>
      </c>
      <c r="N36" s="5">
        <v>43525</v>
      </c>
      <c r="O36" s="5">
        <v>44256</v>
      </c>
      <c r="P36" t="s">
        <v>616</v>
      </c>
      <c r="Q36">
        <v>13575576160</v>
      </c>
      <c r="R36" t="s">
        <v>612</v>
      </c>
      <c r="S36">
        <v>15968568835</v>
      </c>
      <c r="T36" t="s">
        <v>613</v>
      </c>
      <c r="U36">
        <v>15221473072</v>
      </c>
      <c r="V36" t="s">
        <v>609</v>
      </c>
      <c r="W36" t="s">
        <v>471</v>
      </c>
    </row>
    <row r="37" spans="1:23">
      <c r="A37" t="s">
        <v>147</v>
      </c>
      <c r="B37" t="s">
        <v>617</v>
      </c>
      <c r="C37">
        <v>30800</v>
      </c>
      <c r="D37">
        <v>6049.8</v>
      </c>
      <c r="E37" t="s">
        <v>116</v>
      </c>
      <c r="F37" t="s">
        <v>891</v>
      </c>
      <c r="G37" t="s">
        <v>388</v>
      </c>
      <c r="H37" t="s">
        <v>459</v>
      </c>
      <c r="I37" t="s">
        <v>142</v>
      </c>
      <c r="J37" t="s">
        <v>618</v>
      </c>
      <c r="K37" t="s">
        <v>376</v>
      </c>
      <c r="L37">
        <v>12000</v>
      </c>
      <c r="M37" t="s">
        <v>619</v>
      </c>
      <c r="N37" s="5">
        <v>42736</v>
      </c>
      <c r="O37" s="5">
        <v>44166</v>
      </c>
      <c r="P37" t="s">
        <v>620</v>
      </c>
      <c r="Q37">
        <v>17767174369</v>
      </c>
      <c r="R37" t="s">
        <v>621</v>
      </c>
      <c r="S37">
        <v>13758521141</v>
      </c>
      <c r="T37" t="s">
        <v>613</v>
      </c>
      <c r="U37">
        <v>15221473072</v>
      </c>
      <c r="V37" t="s">
        <v>618</v>
      </c>
      <c r="W37" t="s">
        <v>471</v>
      </c>
    </row>
    <row r="38" spans="1:23">
      <c r="A38" t="s">
        <v>150</v>
      </c>
      <c r="B38" t="s">
        <v>622</v>
      </c>
      <c r="C38">
        <v>30000</v>
      </c>
      <c r="D38">
        <v>0</v>
      </c>
      <c r="E38" t="s">
        <v>389</v>
      </c>
      <c r="F38" t="s">
        <v>891</v>
      </c>
      <c r="G38" t="s">
        <v>388</v>
      </c>
      <c r="H38" t="s">
        <v>459</v>
      </c>
      <c r="I38" t="s">
        <v>142</v>
      </c>
      <c r="J38" t="s">
        <v>623</v>
      </c>
      <c r="K38" t="s">
        <v>624</v>
      </c>
      <c r="L38">
        <v>3000</v>
      </c>
      <c r="M38" t="s">
        <v>625</v>
      </c>
      <c r="N38" s="5">
        <v>43709</v>
      </c>
      <c r="O38" s="5">
        <v>44896</v>
      </c>
      <c r="P38" t="s">
        <v>626</v>
      </c>
      <c r="Q38">
        <v>18516138356</v>
      </c>
      <c r="R38" t="s">
        <v>613</v>
      </c>
      <c r="S38">
        <v>15221473072</v>
      </c>
      <c r="T38" t="s">
        <v>613</v>
      </c>
      <c r="U38">
        <v>15221473072</v>
      </c>
      <c r="V38" t="s">
        <v>142</v>
      </c>
      <c r="W38" t="s">
        <v>461</v>
      </c>
    </row>
    <row r="39" spans="1:23">
      <c r="A39" t="s">
        <v>165</v>
      </c>
      <c r="B39" t="s">
        <v>627</v>
      </c>
      <c r="C39">
        <v>48000</v>
      </c>
      <c r="D39">
        <v>700</v>
      </c>
      <c r="E39" t="s">
        <v>389</v>
      </c>
      <c r="F39" t="s">
        <v>891</v>
      </c>
      <c r="G39" t="s">
        <v>388</v>
      </c>
      <c r="H39" t="s">
        <v>459</v>
      </c>
      <c r="I39" t="s">
        <v>167</v>
      </c>
      <c r="J39" t="s">
        <v>167</v>
      </c>
      <c r="K39" t="s">
        <v>168</v>
      </c>
      <c r="L39">
        <v>48000</v>
      </c>
      <c r="M39" t="s">
        <v>168</v>
      </c>
      <c r="N39" s="5">
        <v>43800</v>
      </c>
      <c r="O39" s="5">
        <v>44531</v>
      </c>
      <c r="P39" t="s">
        <v>628</v>
      </c>
      <c r="Q39">
        <v>13957903506</v>
      </c>
      <c r="R39" t="s">
        <v>629</v>
      </c>
      <c r="S39">
        <v>15067901697</v>
      </c>
      <c r="T39" t="s">
        <v>629</v>
      </c>
      <c r="U39">
        <v>15067901697</v>
      </c>
      <c r="V39" t="s">
        <v>167</v>
      </c>
      <c r="W39" t="s">
        <v>510</v>
      </c>
    </row>
    <row r="40" spans="1:23">
      <c r="A40" t="s">
        <v>169</v>
      </c>
      <c r="B40" t="s">
        <v>630</v>
      </c>
      <c r="C40">
        <v>263483</v>
      </c>
      <c r="D40">
        <v>0</v>
      </c>
      <c r="E40" t="s">
        <v>389</v>
      </c>
      <c r="F40" t="s">
        <v>891</v>
      </c>
      <c r="G40" t="s">
        <v>388</v>
      </c>
      <c r="H40" t="s">
        <v>459</v>
      </c>
      <c r="I40" t="s">
        <v>167</v>
      </c>
      <c r="J40" t="s">
        <v>631</v>
      </c>
      <c r="K40" t="s">
        <v>171</v>
      </c>
      <c r="L40">
        <v>35000</v>
      </c>
      <c r="M40" t="s">
        <v>632</v>
      </c>
      <c r="N40" s="5">
        <v>42005</v>
      </c>
      <c r="O40" s="5">
        <v>43070</v>
      </c>
      <c r="P40" t="s">
        <v>633</v>
      </c>
      <c r="Q40">
        <v>13515796725</v>
      </c>
      <c r="R40" t="s">
        <v>634</v>
      </c>
      <c r="S40">
        <v>18806798991</v>
      </c>
      <c r="T40" t="s">
        <v>629</v>
      </c>
      <c r="U40">
        <v>15067901697</v>
      </c>
      <c r="V40" t="s">
        <v>635</v>
      </c>
      <c r="W40" t="s">
        <v>461</v>
      </c>
    </row>
    <row r="41" spans="1:23">
      <c r="A41" t="s">
        <v>173</v>
      </c>
      <c r="B41" t="s">
        <v>636</v>
      </c>
      <c r="C41">
        <v>202176</v>
      </c>
      <c r="D41">
        <v>122578</v>
      </c>
      <c r="E41" t="s">
        <v>116</v>
      </c>
      <c r="F41" t="s">
        <v>891</v>
      </c>
      <c r="G41" t="s">
        <v>388</v>
      </c>
      <c r="H41" t="s">
        <v>459</v>
      </c>
      <c r="I41" t="s">
        <v>167</v>
      </c>
      <c r="J41" t="s">
        <v>631</v>
      </c>
      <c r="K41" t="s">
        <v>637</v>
      </c>
      <c r="L41">
        <v>202176</v>
      </c>
      <c r="M41" t="s">
        <v>638</v>
      </c>
      <c r="N41" s="5">
        <v>43466</v>
      </c>
      <c r="O41" s="5">
        <v>43497</v>
      </c>
      <c r="P41" t="s">
        <v>639</v>
      </c>
      <c r="Q41">
        <v>18768175359</v>
      </c>
      <c r="R41" t="s">
        <v>640</v>
      </c>
      <c r="S41">
        <v>18395905023</v>
      </c>
      <c r="T41" t="s">
        <v>629</v>
      </c>
      <c r="U41">
        <v>15067901697</v>
      </c>
      <c r="V41" t="s">
        <v>631</v>
      </c>
      <c r="W41" t="s">
        <v>471</v>
      </c>
    </row>
    <row r="42" spans="1:23">
      <c r="A42" t="s">
        <v>176</v>
      </c>
      <c r="B42" t="s">
        <v>641</v>
      </c>
      <c r="C42">
        <v>100000</v>
      </c>
      <c r="D42">
        <v>0</v>
      </c>
      <c r="E42" t="s">
        <v>389</v>
      </c>
      <c r="F42" t="s">
        <v>891</v>
      </c>
      <c r="G42" t="s">
        <v>388</v>
      </c>
      <c r="H42" t="s">
        <v>459</v>
      </c>
      <c r="I42" t="s">
        <v>167</v>
      </c>
      <c r="J42" t="s">
        <v>631</v>
      </c>
      <c r="K42" t="s">
        <v>642</v>
      </c>
      <c r="L42">
        <v>7000</v>
      </c>
      <c r="M42" t="s">
        <v>643</v>
      </c>
      <c r="N42" s="5">
        <v>42370</v>
      </c>
      <c r="O42" s="5">
        <v>43435</v>
      </c>
      <c r="P42" t="s">
        <v>644</v>
      </c>
      <c r="Q42">
        <v>13306505710</v>
      </c>
      <c r="R42" t="s">
        <v>634</v>
      </c>
      <c r="S42">
        <v>18806798991</v>
      </c>
      <c r="T42" t="s">
        <v>629</v>
      </c>
      <c r="U42">
        <v>15067901697</v>
      </c>
      <c r="V42" t="s">
        <v>635</v>
      </c>
      <c r="W42" t="s">
        <v>461</v>
      </c>
    </row>
    <row r="43" spans="1:23">
      <c r="A43" t="s">
        <v>180</v>
      </c>
      <c r="B43" t="s">
        <v>645</v>
      </c>
      <c r="C43">
        <v>32174</v>
      </c>
      <c r="D43">
        <v>0</v>
      </c>
      <c r="E43" t="s">
        <v>389</v>
      </c>
      <c r="F43" t="s">
        <v>891</v>
      </c>
      <c r="G43" t="s">
        <v>388</v>
      </c>
      <c r="H43" t="s">
        <v>459</v>
      </c>
      <c r="I43" t="s">
        <v>167</v>
      </c>
      <c r="J43" t="s">
        <v>646</v>
      </c>
      <c r="K43" t="s">
        <v>385</v>
      </c>
      <c r="L43">
        <v>2000</v>
      </c>
      <c r="M43" t="s">
        <v>647</v>
      </c>
      <c r="N43" s="5">
        <v>43466</v>
      </c>
      <c r="O43" s="5">
        <v>44166</v>
      </c>
      <c r="P43" t="s">
        <v>648</v>
      </c>
      <c r="Q43">
        <v>13819920691</v>
      </c>
      <c r="R43" t="s">
        <v>649</v>
      </c>
      <c r="S43">
        <v>18395941206</v>
      </c>
      <c r="T43" t="s">
        <v>629</v>
      </c>
      <c r="U43">
        <v>15067901697</v>
      </c>
      <c r="V43" t="s">
        <v>646</v>
      </c>
      <c r="W43" t="s">
        <v>471</v>
      </c>
    </row>
    <row r="44" spans="1:23">
      <c r="A44" s="4" t="s">
        <v>894</v>
      </c>
      <c r="B44" t="s">
        <v>650</v>
      </c>
      <c r="C44">
        <v>100000</v>
      </c>
      <c r="D44">
        <v>0</v>
      </c>
      <c r="E44" t="s">
        <v>389</v>
      </c>
      <c r="F44" t="s">
        <v>891</v>
      </c>
      <c r="G44" t="s">
        <v>388</v>
      </c>
      <c r="H44" t="s">
        <v>459</v>
      </c>
      <c r="I44" t="s">
        <v>167</v>
      </c>
      <c r="J44" t="s">
        <v>651</v>
      </c>
      <c r="K44" t="s">
        <v>386</v>
      </c>
      <c r="L44">
        <v>10000</v>
      </c>
      <c r="M44" t="s">
        <v>895</v>
      </c>
      <c r="N44" s="5">
        <v>43800</v>
      </c>
      <c r="O44" s="5">
        <v>44866</v>
      </c>
      <c r="P44" t="s">
        <v>653</v>
      </c>
      <c r="Q44">
        <v>13575969420</v>
      </c>
      <c r="R44" t="s">
        <v>654</v>
      </c>
      <c r="S44">
        <v>13454983544</v>
      </c>
      <c r="T44" t="s">
        <v>629</v>
      </c>
      <c r="U44">
        <v>15067901697</v>
      </c>
      <c r="V44" t="s">
        <v>651</v>
      </c>
      <c r="W44" t="s">
        <v>510</v>
      </c>
    </row>
    <row r="45" spans="1:23">
      <c r="A45" t="s">
        <v>186</v>
      </c>
      <c r="B45" t="s">
        <v>655</v>
      </c>
      <c r="C45">
        <v>21705</v>
      </c>
      <c r="D45">
        <v>0</v>
      </c>
      <c r="E45" t="s">
        <v>389</v>
      </c>
      <c r="F45" t="s">
        <v>891</v>
      </c>
      <c r="G45" t="s">
        <v>388</v>
      </c>
      <c r="H45" t="s">
        <v>459</v>
      </c>
      <c r="I45" t="s">
        <v>167</v>
      </c>
      <c r="J45" t="s">
        <v>651</v>
      </c>
      <c r="K45" t="s">
        <v>390</v>
      </c>
      <c r="L45">
        <v>10000</v>
      </c>
      <c r="M45" t="s">
        <v>656</v>
      </c>
      <c r="N45" s="5">
        <v>43497</v>
      </c>
      <c r="O45" s="5">
        <v>43983</v>
      </c>
      <c r="P45" t="s">
        <v>657</v>
      </c>
      <c r="Q45">
        <v>15158930083</v>
      </c>
      <c r="R45" t="s">
        <v>654</v>
      </c>
      <c r="S45">
        <v>13454983544</v>
      </c>
      <c r="T45" t="s">
        <v>629</v>
      </c>
      <c r="U45">
        <v>15067901697</v>
      </c>
      <c r="V45" t="s">
        <v>651</v>
      </c>
      <c r="W45" t="s">
        <v>461</v>
      </c>
    </row>
    <row r="46" spans="1:23">
      <c r="A46" t="s">
        <v>189</v>
      </c>
      <c r="B46" t="s">
        <v>658</v>
      </c>
      <c r="C46">
        <v>200000</v>
      </c>
      <c r="D46">
        <v>31109</v>
      </c>
      <c r="E46" t="s">
        <v>116</v>
      </c>
      <c r="F46" t="s">
        <v>891</v>
      </c>
      <c r="G46" t="s">
        <v>388</v>
      </c>
      <c r="H46" t="s">
        <v>459</v>
      </c>
      <c r="I46" t="s">
        <v>167</v>
      </c>
      <c r="J46" t="s">
        <v>651</v>
      </c>
      <c r="K46" t="s">
        <v>391</v>
      </c>
      <c r="L46">
        <v>30000</v>
      </c>
      <c r="M46" t="s">
        <v>659</v>
      </c>
      <c r="N46" s="5">
        <v>43497</v>
      </c>
      <c r="O46" s="5">
        <v>43862</v>
      </c>
      <c r="P46" t="s">
        <v>653</v>
      </c>
      <c r="Q46">
        <v>13575969420</v>
      </c>
      <c r="R46" t="s">
        <v>654</v>
      </c>
      <c r="S46">
        <v>13454983544</v>
      </c>
      <c r="T46" t="s">
        <v>629</v>
      </c>
      <c r="U46">
        <v>15067901697</v>
      </c>
      <c r="V46" t="s">
        <v>651</v>
      </c>
      <c r="W46" t="s">
        <v>510</v>
      </c>
    </row>
    <row r="47" spans="1:23">
      <c r="A47" t="s">
        <v>192</v>
      </c>
      <c r="B47" t="s">
        <v>660</v>
      </c>
      <c r="C47">
        <v>142495</v>
      </c>
      <c r="D47">
        <v>0</v>
      </c>
      <c r="E47" t="s">
        <v>389</v>
      </c>
      <c r="F47" t="s">
        <v>891</v>
      </c>
      <c r="G47" t="s">
        <v>388</v>
      </c>
      <c r="H47" t="s">
        <v>459</v>
      </c>
      <c r="I47" t="s">
        <v>167</v>
      </c>
      <c r="J47" t="s">
        <v>651</v>
      </c>
      <c r="K47" t="s">
        <v>393</v>
      </c>
      <c r="L47">
        <v>32800</v>
      </c>
      <c r="M47" t="s">
        <v>661</v>
      </c>
      <c r="N47" s="5">
        <v>43132</v>
      </c>
      <c r="O47" s="5">
        <v>44228</v>
      </c>
      <c r="P47" t="s">
        <v>662</v>
      </c>
      <c r="Q47">
        <v>15805799031</v>
      </c>
      <c r="R47" t="s">
        <v>654</v>
      </c>
      <c r="S47">
        <v>13454983544</v>
      </c>
      <c r="T47" t="s">
        <v>629</v>
      </c>
      <c r="U47">
        <v>15067901697</v>
      </c>
      <c r="V47" t="s">
        <v>651</v>
      </c>
      <c r="W47" t="s">
        <v>461</v>
      </c>
    </row>
    <row r="48" spans="1:23">
      <c r="A48" t="s">
        <v>195</v>
      </c>
      <c r="B48" t="s">
        <v>663</v>
      </c>
      <c r="C48">
        <v>97489.69</v>
      </c>
      <c r="D48">
        <v>0</v>
      </c>
      <c r="E48" t="s">
        <v>389</v>
      </c>
      <c r="F48" t="s">
        <v>891</v>
      </c>
      <c r="G48" t="s">
        <v>388</v>
      </c>
      <c r="H48" t="s">
        <v>459</v>
      </c>
      <c r="I48" t="s">
        <v>167</v>
      </c>
      <c r="J48" t="s">
        <v>651</v>
      </c>
      <c r="K48" t="s">
        <v>396</v>
      </c>
      <c r="L48">
        <v>30000</v>
      </c>
      <c r="M48" t="s">
        <v>664</v>
      </c>
      <c r="N48" s="5">
        <v>43101</v>
      </c>
      <c r="O48" s="5">
        <v>44166</v>
      </c>
      <c r="P48" t="s">
        <v>665</v>
      </c>
      <c r="Q48">
        <v>15867958109</v>
      </c>
      <c r="R48" t="s">
        <v>654</v>
      </c>
      <c r="S48">
        <v>13454983544</v>
      </c>
      <c r="T48" t="s">
        <v>629</v>
      </c>
      <c r="U48">
        <v>15067901697</v>
      </c>
      <c r="V48" t="s">
        <v>651</v>
      </c>
      <c r="W48" t="s">
        <v>461</v>
      </c>
    </row>
    <row r="49" spans="1:23">
      <c r="A49" t="s">
        <v>198</v>
      </c>
      <c r="B49" t="s">
        <v>666</v>
      </c>
      <c r="C49">
        <v>100000</v>
      </c>
      <c r="D49">
        <v>0</v>
      </c>
      <c r="E49" t="s">
        <v>389</v>
      </c>
      <c r="F49" t="s">
        <v>891</v>
      </c>
      <c r="G49" t="s">
        <v>388</v>
      </c>
      <c r="H49" t="s">
        <v>459</v>
      </c>
      <c r="I49" t="s">
        <v>167</v>
      </c>
      <c r="J49" t="s">
        <v>651</v>
      </c>
      <c r="K49" t="s">
        <v>397</v>
      </c>
      <c r="L49">
        <v>0</v>
      </c>
      <c r="M49" t="s">
        <v>667</v>
      </c>
      <c r="N49" s="5">
        <v>43101</v>
      </c>
      <c r="O49" s="5">
        <v>44531</v>
      </c>
      <c r="P49" t="s">
        <v>653</v>
      </c>
      <c r="Q49">
        <v>13575969420</v>
      </c>
      <c r="R49" t="s">
        <v>654</v>
      </c>
      <c r="S49">
        <v>13454983544</v>
      </c>
      <c r="T49" t="s">
        <v>629</v>
      </c>
      <c r="U49">
        <v>15067901697</v>
      </c>
      <c r="V49" t="s">
        <v>651</v>
      </c>
      <c r="W49" t="s">
        <v>510</v>
      </c>
    </row>
    <row r="50" spans="1:23">
      <c r="A50" t="s">
        <v>200</v>
      </c>
      <c r="B50" t="s">
        <v>668</v>
      </c>
      <c r="C50">
        <v>282102</v>
      </c>
      <c r="D50">
        <v>0</v>
      </c>
      <c r="E50" t="s">
        <v>389</v>
      </c>
      <c r="F50" t="s">
        <v>891</v>
      </c>
      <c r="G50" t="s">
        <v>388</v>
      </c>
      <c r="H50" t="s">
        <v>459</v>
      </c>
      <c r="I50" t="s">
        <v>167</v>
      </c>
      <c r="J50" t="s">
        <v>651</v>
      </c>
      <c r="K50" t="s">
        <v>398</v>
      </c>
      <c r="L50">
        <v>32000</v>
      </c>
      <c r="M50" t="s">
        <v>669</v>
      </c>
      <c r="N50" s="5">
        <v>42036</v>
      </c>
      <c r="O50" s="5">
        <v>43497</v>
      </c>
      <c r="P50" t="s">
        <v>662</v>
      </c>
      <c r="Q50">
        <v>15805799031</v>
      </c>
      <c r="R50" t="s">
        <v>654</v>
      </c>
      <c r="S50">
        <v>13454983544</v>
      </c>
      <c r="T50" t="s">
        <v>629</v>
      </c>
      <c r="U50">
        <v>15067901697</v>
      </c>
      <c r="V50" t="s">
        <v>651</v>
      </c>
      <c r="W50" t="s">
        <v>461</v>
      </c>
    </row>
    <row r="51" spans="1:23">
      <c r="A51" t="s">
        <v>203</v>
      </c>
      <c r="B51" t="s">
        <v>670</v>
      </c>
      <c r="C51">
        <v>500000</v>
      </c>
      <c r="D51">
        <v>0</v>
      </c>
      <c r="E51" t="s">
        <v>389</v>
      </c>
      <c r="F51" t="s">
        <v>891</v>
      </c>
      <c r="G51" t="s">
        <v>388</v>
      </c>
      <c r="H51" t="s">
        <v>459</v>
      </c>
      <c r="I51" t="s">
        <v>167</v>
      </c>
      <c r="J51" t="s">
        <v>651</v>
      </c>
      <c r="K51" t="s">
        <v>400</v>
      </c>
      <c r="L51">
        <v>20000</v>
      </c>
      <c r="M51" t="s">
        <v>671</v>
      </c>
      <c r="N51" s="5">
        <v>43313</v>
      </c>
      <c r="O51" s="5">
        <v>44378</v>
      </c>
      <c r="P51" t="s">
        <v>672</v>
      </c>
      <c r="Q51">
        <v>15805791235</v>
      </c>
      <c r="R51" t="s">
        <v>654</v>
      </c>
      <c r="S51">
        <v>13454983544</v>
      </c>
      <c r="T51" t="s">
        <v>629</v>
      </c>
      <c r="U51">
        <v>15067901697</v>
      </c>
      <c r="V51" t="s">
        <v>651</v>
      </c>
      <c r="W51" t="s">
        <v>510</v>
      </c>
    </row>
    <row r="52" spans="1:23">
      <c r="A52" t="s">
        <v>206</v>
      </c>
      <c r="B52" t="s">
        <v>673</v>
      </c>
      <c r="C52">
        <v>500000</v>
      </c>
      <c r="D52">
        <v>31381</v>
      </c>
      <c r="E52" t="s">
        <v>116</v>
      </c>
      <c r="F52" t="s">
        <v>891</v>
      </c>
      <c r="G52" t="s">
        <v>388</v>
      </c>
      <c r="H52" t="s">
        <v>459</v>
      </c>
      <c r="I52" t="s">
        <v>167</v>
      </c>
      <c r="J52" t="s">
        <v>651</v>
      </c>
      <c r="K52" t="s">
        <v>401</v>
      </c>
      <c r="L52">
        <v>20000</v>
      </c>
      <c r="M52" t="s">
        <v>674</v>
      </c>
      <c r="N52" s="5">
        <v>43466</v>
      </c>
      <c r="O52" s="5">
        <v>44166</v>
      </c>
      <c r="P52" t="s">
        <v>653</v>
      </c>
      <c r="Q52">
        <v>13575969420</v>
      </c>
      <c r="R52" t="s">
        <v>654</v>
      </c>
      <c r="S52">
        <v>13454983544</v>
      </c>
      <c r="T52" t="s">
        <v>629</v>
      </c>
      <c r="U52">
        <v>15067901697</v>
      </c>
      <c r="V52" t="s">
        <v>651</v>
      </c>
      <c r="W52" t="s">
        <v>510</v>
      </c>
    </row>
    <row r="53" spans="1:23">
      <c r="A53" t="s">
        <v>208</v>
      </c>
      <c r="B53" t="s">
        <v>675</v>
      </c>
      <c r="C53">
        <v>329006</v>
      </c>
      <c r="D53">
        <v>53200</v>
      </c>
      <c r="E53" t="s">
        <v>116</v>
      </c>
      <c r="F53" t="s">
        <v>891</v>
      </c>
      <c r="G53" t="s">
        <v>388</v>
      </c>
      <c r="H53" t="s">
        <v>459</v>
      </c>
      <c r="I53" t="s">
        <v>167</v>
      </c>
      <c r="J53" t="s">
        <v>676</v>
      </c>
      <c r="K53" t="s">
        <v>677</v>
      </c>
      <c r="L53">
        <v>1600</v>
      </c>
      <c r="M53" t="s">
        <v>678</v>
      </c>
      <c r="N53" s="5">
        <v>42736</v>
      </c>
      <c r="O53" s="5">
        <v>43070</v>
      </c>
      <c r="P53" t="s">
        <v>679</v>
      </c>
      <c r="Q53">
        <v>18069997353</v>
      </c>
      <c r="R53" t="s">
        <v>680</v>
      </c>
      <c r="S53">
        <v>18757672805</v>
      </c>
      <c r="T53" t="s">
        <v>629</v>
      </c>
      <c r="U53">
        <v>15067901697</v>
      </c>
      <c r="V53" t="s">
        <v>676</v>
      </c>
      <c r="W53" t="s">
        <v>471</v>
      </c>
    </row>
    <row r="54" spans="1:23">
      <c r="A54" t="s">
        <v>211</v>
      </c>
      <c r="B54" t="s">
        <v>681</v>
      </c>
      <c r="C54">
        <v>36300</v>
      </c>
      <c r="D54">
        <v>27306.54</v>
      </c>
      <c r="E54" t="s">
        <v>116</v>
      </c>
      <c r="F54" t="s">
        <v>891</v>
      </c>
      <c r="G54" t="s">
        <v>388</v>
      </c>
      <c r="H54" t="s">
        <v>459</v>
      </c>
      <c r="I54" t="s">
        <v>167</v>
      </c>
      <c r="J54" t="s">
        <v>682</v>
      </c>
      <c r="L54">
        <v>6000</v>
      </c>
      <c r="M54" t="s">
        <v>683</v>
      </c>
      <c r="N54" s="5">
        <v>43405</v>
      </c>
      <c r="O54" s="5">
        <v>44896</v>
      </c>
      <c r="P54" t="s">
        <v>684</v>
      </c>
      <c r="Q54">
        <v>15958958877</v>
      </c>
      <c r="R54" t="s">
        <v>685</v>
      </c>
      <c r="S54">
        <v>13777500721</v>
      </c>
      <c r="T54" t="s">
        <v>629</v>
      </c>
      <c r="U54">
        <v>15067901697</v>
      </c>
      <c r="V54" t="s">
        <v>682</v>
      </c>
      <c r="W54" t="s">
        <v>471</v>
      </c>
    </row>
    <row r="55" spans="1:23">
      <c r="A55" t="s">
        <v>214</v>
      </c>
      <c r="B55" t="s">
        <v>686</v>
      </c>
      <c r="C55">
        <v>110227</v>
      </c>
      <c r="D55">
        <v>70184</v>
      </c>
      <c r="E55" t="s">
        <v>116</v>
      </c>
      <c r="F55" t="s">
        <v>890</v>
      </c>
      <c r="G55" t="s">
        <v>40</v>
      </c>
      <c r="H55" t="s">
        <v>459</v>
      </c>
      <c r="I55" t="s">
        <v>216</v>
      </c>
      <c r="J55" t="s">
        <v>687</v>
      </c>
      <c r="K55" t="s">
        <v>405</v>
      </c>
      <c r="L55">
        <v>1000</v>
      </c>
      <c r="M55" t="s">
        <v>688</v>
      </c>
      <c r="N55" s="5">
        <v>41640</v>
      </c>
      <c r="O55" s="5">
        <v>43831</v>
      </c>
      <c r="P55" t="s">
        <v>689</v>
      </c>
      <c r="Q55">
        <v>15869058165</v>
      </c>
      <c r="R55" t="s">
        <v>690</v>
      </c>
      <c r="S55">
        <v>17757083818</v>
      </c>
      <c r="T55" t="s">
        <v>691</v>
      </c>
      <c r="U55">
        <v>13757004101</v>
      </c>
      <c r="V55" t="s">
        <v>687</v>
      </c>
      <c r="W55" t="s">
        <v>471</v>
      </c>
    </row>
    <row r="56" spans="1:23">
      <c r="A56" t="s">
        <v>219</v>
      </c>
      <c r="B56" t="s">
        <v>692</v>
      </c>
      <c r="C56">
        <v>53000</v>
      </c>
      <c r="D56">
        <v>19383.99</v>
      </c>
      <c r="E56" t="s">
        <v>116</v>
      </c>
      <c r="F56" t="s">
        <v>893</v>
      </c>
      <c r="G56" t="s">
        <v>388</v>
      </c>
      <c r="H56" t="s">
        <v>459</v>
      </c>
      <c r="I56" t="s">
        <v>216</v>
      </c>
      <c r="J56" t="s">
        <v>693</v>
      </c>
      <c r="K56" t="s">
        <v>221</v>
      </c>
      <c r="L56">
        <v>10000</v>
      </c>
      <c r="M56" t="s">
        <v>694</v>
      </c>
      <c r="N56" s="5">
        <v>42736</v>
      </c>
      <c r="O56" s="5">
        <v>43435</v>
      </c>
      <c r="P56" t="s">
        <v>695</v>
      </c>
      <c r="Q56">
        <v>18305038640</v>
      </c>
      <c r="R56" t="s">
        <v>696</v>
      </c>
      <c r="S56">
        <v>13957020234</v>
      </c>
      <c r="T56" t="s">
        <v>691</v>
      </c>
      <c r="U56">
        <v>13757004101</v>
      </c>
      <c r="V56" t="s">
        <v>693</v>
      </c>
      <c r="W56" t="s">
        <v>471</v>
      </c>
    </row>
    <row r="57" spans="1:23">
      <c r="A57" t="s">
        <v>222</v>
      </c>
      <c r="B57" t="s">
        <v>697</v>
      </c>
      <c r="C57">
        <v>105000</v>
      </c>
      <c r="D57">
        <v>6880</v>
      </c>
      <c r="E57" t="s">
        <v>389</v>
      </c>
      <c r="F57" t="s">
        <v>891</v>
      </c>
      <c r="G57" t="s">
        <v>388</v>
      </c>
      <c r="H57" t="s">
        <v>459</v>
      </c>
      <c r="I57" t="s">
        <v>216</v>
      </c>
      <c r="J57" t="s">
        <v>698</v>
      </c>
      <c r="K57" t="s">
        <v>224</v>
      </c>
      <c r="L57">
        <v>5000</v>
      </c>
      <c r="M57" t="s">
        <v>699</v>
      </c>
      <c r="N57" s="5">
        <v>43101</v>
      </c>
      <c r="O57" s="5">
        <v>44531</v>
      </c>
      <c r="P57" t="s">
        <v>700</v>
      </c>
      <c r="Q57">
        <v>13515709856</v>
      </c>
      <c r="R57" t="s">
        <v>701</v>
      </c>
      <c r="S57">
        <v>13587027447</v>
      </c>
      <c r="T57" t="s">
        <v>691</v>
      </c>
      <c r="U57">
        <v>13757004101</v>
      </c>
      <c r="V57" t="s">
        <v>698</v>
      </c>
      <c r="W57" t="s">
        <v>471</v>
      </c>
    </row>
    <row r="58" spans="1:23">
      <c r="A58" t="s">
        <v>225</v>
      </c>
      <c r="B58" t="s">
        <v>702</v>
      </c>
      <c r="C58">
        <v>108000</v>
      </c>
      <c r="D58">
        <v>0</v>
      </c>
      <c r="E58" t="s">
        <v>389</v>
      </c>
      <c r="F58" t="s">
        <v>891</v>
      </c>
      <c r="G58" t="s">
        <v>388</v>
      </c>
      <c r="H58" t="s">
        <v>459</v>
      </c>
      <c r="I58" t="s">
        <v>216</v>
      </c>
      <c r="J58" t="s">
        <v>698</v>
      </c>
      <c r="K58" t="s">
        <v>408</v>
      </c>
      <c r="L58">
        <v>5000</v>
      </c>
      <c r="M58" t="s">
        <v>703</v>
      </c>
      <c r="N58" s="5">
        <v>43647</v>
      </c>
      <c r="O58" s="5">
        <v>44228</v>
      </c>
      <c r="P58" t="s">
        <v>704</v>
      </c>
      <c r="Q58">
        <v>13675705927</v>
      </c>
      <c r="R58" t="s">
        <v>701</v>
      </c>
      <c r="S58">
        <v>13587027447</v>
      </c>
      <c r="T58" t="s">
        <v>691</v>
      </c>
      <c r="U58">
        <v>13757004101</v>
      </c>
      <c r="V58" t="s">
        <v>698</v>
      </c>
      <c r="W58" t="s">
        <v>461</v>
      </c>
    </row>
    <row r="59" spans="1:23">
      <c r="A59" t="s">
        <v>228</v>
      </c>
      <c r="B59" t="s">
        <v>705</v>
      </c>
      <c r="C59">
        <v>71297</v>
      </c>
      <c r="D59">
        <v>43001</v>
      </c>
      <c r="E59" t="s">
        <v>116</v>
      </c>
      <c r="F59" t="s">
        <v>893</v>
      </c>
      <c r="G59" t="s">
        <v>388</v>
      </c>
      <c r="H59" t="s">
        <v>459</v>
      </c>
      <c r="I59" t="s">
        <v>216</v>
      </c>
      <c r="J59" t="s">
        <v>706</v>
      </c>
      <c r="K59" t="s">
        <v>409</v>
      </c>
      <c r="L59">
        <v>5000</v>
      </c>
      <c r="M59" t="s">
        <v>707</v>
      </c>
      <c r="N59" s="5">
        <v>43070</v>
      </c>
      <c r="O59" s="5">
        <v>43800</v>
      </c>
      <c r="P59" t="s">
        <v>708</v>
      </c>
      <c r="Q59">
        <v>18857048218</v>
      </c>
      <c r="R59" t="s">
        <v>709</v>
      </c>
      <c r="S59">
        <v>18268956731</v>
      </c>
      <c r="T59" t="s">
        <v>691</v>
      </c>
      <c r="U59">
        <v>13757004101</v>
      </c>
      <c r="V59" t="s">
        <v>706</v>
      </c>
      <c r="W59" t="s">
        <v>471</v>
      </c>
    </row>
    <row r="60" spans="1:23">
      <c r="A60" t="s">
        <v>231</v>
      </c>
      <c r="B60" t="s">
        <v>710</v>
      </c>
      <c r="C60">
        <v>110000</v>
      </c>
      <c r="D60">
        <v>15500</v>
      </c>
      <c r="E60" t="s">
        <v>116</v>
      </c>
      <c r="F60" t="s">
        <v>891</v>
      </c>
      <c r="G60" t="s">
        <v>388</v>
      </c>
      <c r="H60" t="s">
        <v>459</v>
      </c>
      <c r="I60" t="s">
        <v>216</v>
      </c>
      <c r="J60" t="s">
        <v>711</v>
      </c>
      <c r="K60" t="s">
        <v>410</v>
      </c>
      <c r="L60">
        <v>15000</v>
      </c>
      <c r="M60" t="s">
        <v>712</v>
      </c>
      <c r="N60" s="5">
        <v>43525</v>
      </c>
      <c r="O60" s="5">
        <v>44166</v>
      </c>
      <c r="P60" t="s">
        <v>713</v>
      </c>
      <c r="Q60">
        <v>13867008279</v>
      </c>
      <c r="R60" t="s">
        <v>714</v>
      </c>
      <c r="S60">
        <v>13587013237</v>
      </c>
      <c r="T60" t="s">
        <v>691</v>
      </c>
      <c r="U60">
        <v>13757004101</v>
      </c>
      <c r="V60" t="s">
        <v>711</v>
      </c>
      <c r="W60" t="s">
        <v>471</v>
      </c>
    </row>
    <row r="61" spans="1:23">
      <c r="A61" t="s">
        <v>234</v>
      </c>
      <c r="B61" t="s">
        <v>715</v>
      </c>
      <c r="C61">
        <v>61000</v>
      </c>
      <c r="D61">
        <v>21472</v>
      </c>
      <c r="E61" t="s">
        <v>116</v>
      </c>
      <c r="F61" t="s">
        <v>890</v>
      </c>
      <c r="G61" t="s">
        <v>388</v>
      </c>
      <c r="H61" t="s">
        <v>459</v>
      </c>
      <c r="I61" t="s">
        <v>216</v>
      </c>
      <c r="J61" t="s">
        <v>711</v>
      </c>
      <c r="K61" t="s">
        <v>236</v>
      </c>
      <c r="L61">
        <v>5000</v>
      </c>
      <c r="M61" t="s">
        <v>716</v>
      </c>
      <c r="N61" s="5">
        <v>42705</v>
      </c>
      <c r="O61" s="5">
        <v>43800</v>
      </c>
      <c r="P61" t="s">
        <v>717</v>
      </c>
      <c r="Q61">
        <v>13867008201</v>
      </c>
      <c r="R61" t="s">
        <v>714</v>
      </c>
      <c r="S61">
        <v>13587013237</v>
      </c>
      <c r="T61" t="s">
        <v>691</v>
      </c>
      <c r="U61">
        <v>13757004101</v>
      </c>
      <c r="V61" t="s">
        <v>711</v>
      </c>
      <c r="W61" t="s">
        <v>471</v>
      </c>
    </row>
    <row r="62" spans="1:23">
      <c r="A62" t="s">
        <v>237</v>
      </c>
      <c r="B62" t="s">
        <v>718</v>
      </c>
      <c r="C62">
        <v>132950</v>
      </c>
      <c r="D62">
        <v>0</v>
      </c>
      <c r="E62" t="s">
        <v>389</v>
      </c>
      <c r="F62" t="s">
        <v>890</v>
      </c>
      <c r="G62" t="s">
        <v>388</v>
      </c>
      <c r="H62" t="s">
        <v>459</v>
      </c>
      <c r="I62" t="s">
        <v>239</v>
      </c>
      <c r="J62" t="s">
        <v>239</v>
      </c>
      <c r="K62" t="s">
        <v>240</v>
      </c>
      <c r="L62">
        <v>20000</v>
      </c>
      <c r="M62" t="s">
        <v>719</v>
      </c>
      <c r="N62" s="5">
        <v>43556</v>
      </c>
      <c r="O62" s="5">
        <v>43497</v>
      </c>
      <c r="P62" t="s">
        <v>720</v>
      </c>
      <c r="Q62">
        <v>18105802702</v>
      </c>
      <c r="R62" t="s">
        <v>721</v>
      </c>
      <c r="S62">
        <v>13666585865</v>
      </c>
      <c r="T62" t="s">
        <v>721</v>
      </c>
      <c r="U62">
        <v>13666585865</v>
      </c>
      <c r="V62" t="s">
        <v>239</v>
      </c>
      <c r="W62" t="s">
        <v>461</v>
      </c>
    </row>
    <row r="63" spans="1:23">
      <c r="A63" t="s">
        <v>241</v>
      </c>
      <c r="B63" t="s">
        <v>722</v>
      </c>
      <c r="C63">
        <v>21496</v>
      </c>
      <c r="D63">
        <v>0</v>
      </c>
      <c r="E63" t="s">
        <v>389</v>
      </c>
      <c r="F63" t="s">
        <v>891</v>
      </c>
      <c r="G63" t="s">
        <v>388</v>
      </c>
      <c r="H63" t="s">
        <v>459</v>
      </c>
      <c r="I63" t="s">
        <v>239</v>
      </c>
      <c r="J63" t="s">
        <v>723</v>
      </c>
      <c r="K63" t="s">
        <v>243</v>
      </c>
      <c r="L63">
        <v>8000</v>
      </c>
      <c r="M63" t="s">
        <v>724</v>
      </c>
      <c r="N63" s="5">
        <v>42736</v>
      </c>
      <c r="O63" s="5">
        <v>43435</v>
      </c>
      <c r="P63" t="s">
        <v>725</v>
      </c>
      <c r="Q63">
        <v>17769839879</v>
      </c>
      <c r="R63" t="s">
        <v>726</v>
      </c>
      <c r="S63">
        <v>13675803670</v>
      </c>
      <c r="T63" t="s">
        <v>721</v>
      </c>
      <c r="U63">
        <v>13666585865</v>
      </c>
      <c r="V63" t="s">
        <v>723</v>
      </c>
      <c r="W63" t="s">
        <v>461</v>
      </c>
    </row>
    <row r="64" spans="1:23">
      <c r="A64" t="s">
        <v>244</v>
      </c>
      <c r="B64" t="s">
        <v>727</v>
      </c>
      <c r="C64">
        <v>239965</v>
      </c>
      <c r="D64">
        <v>17173.77</v>
      </c>
      <c r="E64" t="s">
        <v>116</v>
      </c>
      <c r="F64" t="s">
        <v>890</v>
      </c>
      <c r="G64" t="s">
        <v>892</v>
      </c>
      <c r="H64" t="s">
        <v>459</v>
      </c>
      <c r="I64" t="s">
        <v>239</v>
      </c>
      <c r="J64" t="s">
        <v>723</v>
      </c>
      <c r="K64" t="s">
        <v>728</v>
      </c>
      <c r="L64">
        <v>30000</v>
      </c>
      <c r="M64" t="s">
        <v>729</v>
      </c>
      <c r="N64" s="5">
        <v>44166</v>
      </c>
      <c r="O64" s="5">
        <v>44166</v>
      </c>
      <c r="P64" t="s">
        <v>720</v>
      </c>
      <c r="Q64">
        <v>18105802702</v>
      </c>
      <c r="R64" t="s">
        <v>721</v>
      </c>
      <c r="S64">
        <v>13666585865</v>
      </c>
      <c r="T64" t="s">
        <v>721</v>
      </c>
      <c r="U64">
        <v>13666585865</v>
      </c>
      <c r="V64" t="s">
        <v>239</v>
      </c>
      <c r="W64" t="s">
        <v>471</v>
      </c>
    </row>
    <row r="65" spans="1:23">
      <c r="A65" t="s">
        <v>414</v>
      </c>
      <c r="B65" t="s">
        <v>730</v>
      </c>
      <c r="C65">
        <v>8900</v>
      </c>
      <c r="D65">
        <v>0</v>
      </c>
      <c r="E65" t="s">
        <v>389</v>
      </c>
      <c r="F65" t="s">
        <v>891</v>
      </c>
      <c r="G65" t="s">
        <v>388</v>
      </c>
      <c r="H65" t="s">
        <v>459</v>
      </c>
      <c r="I65" t="s">
        <v>239</v>
      </c>
      <c r="J65" t="s">
        <v>723</v>
      </c>
      <c r="K65" t="s">
        <v>415</v>
      </c>
      <c r="L65">
        <v>3100</v>
      </c>
      <c r="M65" t="s">
        <v>731</v>
      </c>
      <c r="N65" s="5">
        <v>43466</v>
      </c>
      <c r="O65" s="5">
        <v>44531</v>
      </c>
      <c r="P65" t="s">
        <v>732</v>
      </c>
      <c r="Q65">
        <v>13116809995</v>
      </c>
      <c r="R65" t="s">
        <v>726</v>
      </c>
      <c r="S65">
        <v>13675803670</v>
      </c>
      <c r="T65" t="s">
        <v>721</v>
      </c>
      <c r="U65">
        <v>13666585865</v>
      </c>
      <c r="V65" t="s">
        <v>723</v>
      </c>
      <c r="W65" t="s">
        <v>461</v>
      </c>
    </row>
    <row r="66" spans="1:23">
      <c r="A66" t="s">
        <v>247</v>
      </c>
      <c r="B66" t="s">
        <v>733</v>
      </c>
      <c r="C66">
        <v>202096</v>
      </c>
      <c r="D66">
        <v>64999</v>
      </c>
      <c r="E66" t="s">
        <v>116</v>
      </c>
      <c r="F66" t="s">
        <v>890</v>
      </c>
      <c r="G66" t="s">
        <v>40</v>
      </c>
      <c r="H66" t="s">
        <v>459</v>
      </c>
      <c r="I66" t="s">
        <v>239</v>
      </c>
      <c r="J66" t="s">
        <v>734</v>
      </c>
      <c r="K66" t="s">
        <v>249</v>
      </c>
      <c r="L66">
        <v>10000</v>
      </c>
      <c r="M66" t="s">
        <v>735</v>
      </c>
      <c r="N66" s="5">
        <v>44166</v>
      </c>
      <c r="O66" s="5">
        <v>43435</v>
      </c>
      <c r="P66" t="s">
        <v>736</v>
      </c>
      <c r="Q66">
        <v>15168077240</v>
      </c>
      <c r="R66" t="s">
        <v>737</v>
      </c>
      <c r="S66">
        <v>13867223337</v>
      </c>
      <c r="T66" t="s">
        <v>721</v>
      </c>
      <c r="U66">
        <v>13666585865</v>
      </c>
      <c r="V66" t="s">
        <v>734</v>
      </c>
      <c r="W66" t="s">
        <v>471</v>
      </c>
    </row>
    <row r="67" spans="1:23">
      <c r="A67" t="s">
        <v>251</v>
      </c>
      <c r="B67" t="s">
        <v>738</v>
      </c>
      <c r="C67">
        <v>300000</v>
      </c>
      <c r="D67">
        <v>79000</v>
      </c>
      <c r="E67" t="s">
        <v>116</v>
      </c>
      <c r="F67" t="s">
        <v>890</v>
      </c>
      <c r="G67" t="s">
        <v>388</v>
      </c>
      <c r="H67" t="s">
        <v>459</v>
      </c>
      <c r="I67" t="s">
        <v>239</v>
      </c>
      <c r="J67" t="s">
        <v>739</v>
      </c>
      <c r="K67" t="s">
        <v>253</v>
      </c>
      <c r="L67">
        <v>50000</v>
      </c>
      <c r="M67" t="s">
        <v>740</v>
      </c>
      <c r="N67" s="5">
        <v>43831</v>
      </c>
      <c r="O67" s="5">
        <v>44166</v>
      </c>
      <c r="P67" t="s">
        <v>741</v>
      </c>
      <c r="Q67">
        <v>13817879959</v>
      </c>
      <c r="R67" t="s">
        <v>742</v>
      </c>
      <c r="S67">
        <v>13758005637</v>
      </c>
      <c r="T67" t="s">
        <v>721</v>
      </c>
      <c r="U67">
        <v>13666585865</v>
      </c>
      <c r="V67" t="s">
        <v>739</v>
      </c>
      <c r="W67" t="s">
        <v>471</v>
      </c>
    </row>
    <row r="68" spans="1:23">
      <c r="A68" t="s">
        <v>254</v>
      </c>
      <c r="B68" t="s">
        <v>743</v>
      </c>
      <c r="C68">
        <v>650000</v>
      </c>
      <c r="D68">
        <v>0</v>
      </c>
      <c r="E68" t="s">
        <v>389</v>
      </c>
      <c r="F68" t="s">
        <v>890</v>
      </c>
      <c r="G68" t="s">
        <v>388</v>
      </c>
      <c r="H68" t="s">
        <v>459</v>
      </c>
      <c r="I68" t="s">
        <v>239</v>
      </c>
      <c r="J68" t="s">
        <v>739</v>
      </c>
      <c r="K68" t="s">
        <v>416</v>
      </c>
      <c r="L68">
        <v>1000</v>
      </c>
      <c r="M68" t="s">
        <v>744</v>
      </c>
      <c r="N68" s="5">
        <v>43800</v>
      </c>
      <c r="O68" s="5">
        <v>44896</v>
      </c>
      <c r="P68" t="s">
        <v>745</v>
      </c>
      <c r="Q68">
        <v>15105806235</v>
      </c>
      <c r="R68" t="s">
        <v>742</v>
      </c>
      <c r="S68">
        <v>13758005637</v>
      </c>
      <c r="T68" t="s">
        <v>721</v>
      </c>
      <c r="U68">
        <v>13666585865</v>
      </c>
      <c r="V68" t="s">
        <v>739</v>
      </c>
      <c r="W68" t="s">
        <v>471</v>
      </c>
    </row>
    <row r="69" spans="1:23">
      <c r="A69" t="s">
        <v>257</v>
      </c>
      <c r="B69" t="s">
        <v>746</v>
      </c>
      <c r="C69">
        <v>28930</v>
      </c>
      <c r="D69">
        <v>0</v>
      </c>
      <c r="E69" t="s">
        <v>389</v>
      </c>
      <c r="F69" t="s">
        <v>893</v>
      </c>
      <c r="G69" t="s">
        <v>388</v>
      </c>
      <c r="H69" t="s">
        <v>459</v>
      </c>
      <c r="I69" t="s">
        <v>259</v>
      </c>
      <c r="J69" t="s">
        <v>259</v>
      </c>
      <c r="K69" t="s">
        <v>417</v>
      </c>
      <c r="L69">
        <v>8000</v>
      </c>
      <c r="M69" t="s">
        <v>747</v>
      </c>
      <c r="N69" s="5">
        <v>43101</v>
      </c>
      <c r="O69" s="5">
        <v>44166</v>
      </c>
      <c r="P69" t="s">
        <v>748</v>
      </c>
      <c r="Q69">
        <v>13566881872</v>
      </c>
      <c r="R69" t="s">
        <v>749</v>
      </c>
      <c r="S69">
        <v>18858661811</v>
      </c>
      <c r="T69" t="s">
        <v>749</v>
      </c>
      <c r="U69">
        <v>18858661811</v>
      </c>
      <c r="V69" t="s">
        <v>259</v>
      </c>
      <c r="W69" t="s">
        <v>461</v>
      </c>
    </row>
    <row r="70" spans="1:23">
      <c r="A70" t="s">
        <v>261</v>
      </c>
      <c r="B70" t="s">
        <v>750</v>
      </c>
      <c r="C70">
        <v>50000</v>
      </c>
      <c r="D70">
        <v>0</v>
      </c>
      <c r="E70" t="s">
        <v>389</v>
      </c>
      <c r="F70" t="s">
        <v>891</v>
      </c>
      <c r="G70" t="s">
        <v>388</v>
      </c>
      <c r="H70" t="s">
        <v>459</v>
      </c>
      <c r="I70" t="s">
        <v>259</v>
      </c>
      <c r="J70" t="s">
        <v>259</v>
      </c>
      <c r="K70" t="s">
        <v>263</v>
      </c>
      <c r="L70">
        <v>10000</v>
      </c>
      <c r="M70" t="s">
        <v>751</v>
      </c>
      <c r="N70" s="5">
        <v>43617</v>
      </c>
      <c r="O70" s="5">
        <v>43862</v>
      </c>
      <c r="P70" t="s">
        <v>752</v>
      </c>
      <c r="Q70">
        <v>15657708073</v>
      </c>
      <c r="R70" t="s">
        <v>749</v>
      </c>
      <c r="S70">
        <v>18858661811</v>
      </c>
      <c r="T70" t="s">
        <v>749</v>
      </c>
      <c r="U70">
        <v>18858661811</v>
      </c>
      <c r="V70" t="s">
        <v>259</v>
      </c>
      <c r="W70" t="s">
        <v>461</v>
      </c>
    </row>
    <row r="71" spans="1:23">
      <c r="A71" t="s">
        <v>264</v>
      </c>
      <c r="B71" t="s">
        <v>753</v>
      </c>
      <c r="C71">
        <v>18000</v>
      </c>
      <c r="D71">
        <v>0</v>
      </c>
      <c r="E71" t="s">
        <v>389</v>
      </c>
      <c r="F71" t="s">
        <v>891</v>
      </c>
      <c r="G71" t="s">
        <v>388</v>
      </c>
      <c r="H71" t="s">
        <v>459</v>
      </c>
      <c r="I71" t="s">
        <v>259</v>
      </c>
      <c r="J71" t="s">
        <v>259</v>
      </c>
      <c r="K71" t="s">
        <v>266</v>
      </c>
      <c r="L71">
        <v>3000</v>
      </c>
      <c r="M71" t="s">
        <v>266</v>
      </c>
      <c r="N71" s="5">
        <v>43191</v>
      </c>
      <c r="O71" s="5">
        <v>43678</v>
      </c>
      <c r="P71" t="s">
        <v>754</v>
      </c>
      <c r="Q71">
        <v>17857268007</v>
      </c>
      <c r="R71" t="s">
        <v>749</v>
      </c>
      <c r="S71">
        <v>18858661811</v>
      </c>
      <c r="T71" t="s">
        <v>749</v>
      </c>
      <c r="U71">
        <v>18858661811</v>
      </c>
      <c r="V71" t="s">
        <v>259</v>
      </c>
      <c r="W71" t="s">
        <v>461</v>
      </c>
    </row>
    <row r="72" spans="1:23">
      <c r="A72" t="s">
        <v>420</v>
      </c>
      <c r="B72" t="s">
        <v>755</v>
      </c>
      <c r="C72">
        <v>9973.09</v>
      </c>
      <c r="D72">
        <v>1103</v>
      </c>
      <c r="E72" t="s">
        <v>389</v>
      </c>
      <c r="F72" t="s">
        <v>893</v>
      </c>
      <c r="G72" t="s">
        <v>388</v>
      </c>
      <c r="H72" t="s">
        <v>459</v>
      </c>
      <c r="I72" t="s">
        <v>259</v>
      </c>
      <c r="J72" t="s">
        <v>756</v>
      </c>
      <c r="K72" t="s">
        <v>421</v>
      </c>
      <c r="L72">
        <v>4000</v>
      </c>
      <c r="M72" t="s">
        <v>757</v>
      </c>
      <c r="N72" s="5">
        <v>43101</v>
      </c>
      <c r="O72" s="5">
        <v>44166</v>
      </c>
      <c r="P72" t="s">
        <v>758</v>
      </c>
      <c r="Q72">
        <v>13757688798</v>
      </c>
      <c r="R72" t="s">
        <v>759</v>
      </c>
      <c r="S72">
        <v>15957619690</v>
      </c>
      <c r="T72" t="s">
        <v>749</v>
      </c>
      <c r="U72">
        <v>18858661811</v>
      </c>
      <c r="V72" t="s">
        <v>756</v>
      </c>
      <c r="W72" t="s">
        <v>471</v>
      </c>
    </row>
    <row r="73" spans="1:23">
      <c r="A73" t="s">
        <v>267</v>
      </c>
      <c r="B73" t="s">
        <v>760</v>
      </c>
      <c r="C73">
        <v>104050</v>
      </c>
      <c r="D73">
        <v>12589</v>
      </c>
      <c r="E73" t="s">
        <v>116</v>
      </c>
      <c r="F73" t="s">
        <v>891</v>
      </c>
      <c r="G73" t="s">
        <v>388</v>
      </c>
      <c r="H73" t="s">
        <v>459</v>
      </c>
      <c r="I73" t="s">
        <v>259</v>
      </c>
      <c r="J73" t="s">
        <v>756</v>
      </c>
      <c r="K73" t="s">
        <v>761</v>
      </c>
      <c r="L73">
        <v>20000</v>
      </c>
      <c r="M73" t="s">
        <v>762</v>
      </c>
      <c r="N73" s="5">
        <v>43525</v>
      </c>
      <c r="O73" s="5">
        <v>44348</v>
      </c>
      <c r="P73" t="s">
        <v>763</v>
      </c>
      <c r="Q73">
        <v>13656563606</v>
      </c>
      <c r="R73" t="s">
        <v>759</v>
      </c>
      <c r="S73">
        <v>15957619690</v>
      </c>
      <c r="T73" t="s">
        <v>749</v>
      </c>
      <c r="U73">
        <v>18858661811</v>
      </c>
      <c r="V73" t="s">
        <v>756</v>
      </c>
      <c r="W73" t="s">
        <v>471</v>
      </c>
    </row>
    <row r="74" spans="1:23">
      <c r="A74" t="s">
        <v>270</v>
      </c>
      <c r="B74" t="s">
        <v>764</v>
      </c>
      <c r="C74">
        <v>40807</v>
      </c>
      <c r="D74">
        <v>10718.51</v>
      </c>
      <c r="E74" t="s">
        <v>389</v>
      </c>
      <c r="F74" t="s">
        <v>891</v>
      </c>
      <c r="G74" t="s">
        <v>388</v>
      </c>
      <c r="H74" t="s">
        <v>459</v>
      </c>
      <c r="I74" t="s">
        <v>259</v>
      </c>
      <c r="J74" t="s">
        <v>765</v>
      </c>
      <c r="K74" t="s">
        <v>424</v>
      </c>
      <c r="L74">
        <v>15000</v>
      </c>
      <c r="M74" t="s">
        <v>766</v>
      </c>
      <c r="N74" s="5">
        <v>43466</v>
      </c>
      <c r="O74" s="5">
        <v>44896</v>
      </c>
      <c r="P74" t="s">
        <v>767</v>
      </c>
      <c r="Q74">
        <v>15967680303</v>
      </c>
      <c r="R74" t="s">
        <v>768</v>
      </c>
      <c r="S74">
        <v>13857610661</v>
      </c>
      <c r="T74" t="s">
        <v>749</v>
      </c>
      <c r="U74">
        <v>18858661811</v>
      </c>
      <c r="V74" t="s">
        <v>765</v>
      </c>
      <c r="W74" t="s">
        <v>471</v>
      </c>
    </row>
    <row r="75" spans="1:23">
      <c r="A75" t="s">
        <v>273</v>
      </c>
      <c r="B75" t="s">
        <v>769</v>
      </c>
      <c r="C75">
        <v>100000</v>
      </c>
      <c r="D75">
        <v>17587</v>
      </c>
      <c r="E75" t="s">
        <v>389</v>
      </c>
      <c r="F75" t="s">
        <v>891</v>
      </c>
      <c r="G75" t="s">
        <v>388</v>
      </c>
      <c r="H75" t="s">
        <v>459</v>
      </c>
      <c r="I75" t="s">
        <v>259</v>
      </c>
      <c r="J75" t="s">
        <v>770</v>
      </c>
      <c r="K75" t="s">
        <v>771</v>
      </c>
      <c r="L75">
        <v>16000</v>
      </c>
      <c r="M75" t="s">
        <v>772</v>
      </c>
      <c r="N75" s="5">
        <v>43617</v>
      </c>
      <c r="O75" s="5">
        <v>44166</v>
      </c>
      <c r="P75" t="s">
        <v>773</v>
      </c>
      <c r="Q75">
        <v>13018915555</v>
      </c>
      <c r="R75" t="s">
        <v>774</v>
      </c>
      <c r="S75">
        <v>15757690721</v>
      </c>
      <c r="T75" t="s">
        <v>749</v>
      </c>
      <c r="U75">
        <v>18858661811</v>
      </c>
      <c r="V75" t="s">
        <v>770</v>
      </c>
      <c r="W75" t="s">
        <v>471</v>
      </c>
    </row>
    <row r="76" spans="1:23">
      <c r="A76" t="s">
        <v>276</v>
      </c>
      <c r="B76" t="s">
        <v>775</v>
      </c>
      <c r="C76">
        <v>11500</v>
      </c>
      <c r="D76">
        <v>0</v>
      </c>
      <c r="E76" t="s">
        <v>389</v>
      </c>
      <c r="F76" t="s">
        <v>891</v>
      </c>
      <c r="G76" t="s">
        <v>896</v>
      </c>
      <c r="H76" t="s">
        <v>459</v>
      </c>
      <c r="I76" t="s">
        <v>259</v>
      </c>
      <c r="J76" t="s">
        <v>776</v>
      </c>
      <c r="K76" t="s">
        <v>278</v>
      </c>
      <c r="L76">
        <v>750</v>
      </c>
      <c r="M76" t="s">
        <v>777</v>
      </c>
      <c r="N76" s="5">
        <v>43282</v>
      </c>
      <c r="O76" s="5">
        <v>43862</v>
      </c>
      <c r="P76" t="s">
        <v>778</v>
      </c>
      <c r="Q76">
        <v>13958533789</v>
      </c>
      <c r="R76" t="s">
        <v>779</v>
      </c>
      <c r="S76">
        <v>13867670089</v>
      </c>
      <c r="T76" t="s">
        <v>749</v>
      </c>
      <c r="U76">
        <v>18858661811</v>
      </c>
      <c r="V76" t="s">
        <v>776</v>
      </c>
      <c r="W76" t="s">
        <v>461</v>
      </c>
    </row>
    <row r="77" spans="1:23">
      <c r="A77" t="s">
        <v>279</v>
      </c>
      <c r="B77" t="s">
        <v>780</v>
      </c>
      <c r="C77">
        <v>53500</v>
      </c>
      <c r="D77">
        <v>13500</v>
      </c>
      <c r="E77" t="s">
        <v>116</v>
      </c>
      <c r="F77" t="s">
        <v>891</v>
      </c>
      <c r="G77" t="s">
        <v>388</v>
      </c>
      <c r="H77" t="s">
        <v>459</v>
      </c>
      <c r="I77" t="s">
        <v>259</v>
      </c>
      <c r="J77" t="s">
        <v>776</v>
      </c>
      <c r="K77" t="s">
        <v>427</v>
      </c>
      <c r="L77">
        <v>20000</v>
      </c>
      <c r="M77" t="s">
        <v>781</v>
      </c>
      <c r="N77" s="5">
        <v>43466</v>
      </c>
      <c r="O77" s="5">
        <v>44531</v>
      </c>
      <c r="P77" t="s">
        <v>782</v>
      </c>
      <c r="Q77">
        <v>18553296991</v>
      </c>
      <c r="R77" t="s">
        <v>779</v>
      </c>
      <c r="S77">
        <v>13867670089</v>
      </c>
      <c r="T77" t="s">
        <v>749</v>
      </c>
      <c r="U77">
        <v>18858661811</v>
      </c>
      <c r="V77" t="s">
        <v>776</v>
      </c>
      <c r="W77" t="s">
        <v>471</v>
      </c>
    </row>
    <row r="78" spans="1:23">
      <c r="A78" t="s">
        <v>282</v>
      </c>
      <c r="B78" t="s">
        <v>783</v>
      </c>
      <c r="C78">
        <v>110000</v>
      </c>
      <c r="D78">
        <v>10320</v>
      </c>
      <c r="E78" t="s">
        <v>389</v>
      </c>
      <c r="F78" t="s">
        <v>891</v>
      </c>
      <c r="G78" t="s">
        <v>388</v>
      </c>
      <c r="H78" t="s">
        <v>459</v>
      </c>
      <c r="I78" t="s">
        <v>259</v>
      </c>
      <c r="J78" t="s">
        <v>784</v>
      </c>
      <c r="K78" t="s">
        <v>428</v>
      </c>
      <c r="L78">
        <v>10000</v>
      </c>
      <c r="M78" t="s">
        <v>785</v>
      </c>
      <c r="N78" s="5">
        <v>43252</v>
      </c>
      <c r="O78" s="5">
        <v>43862</v>
      </c>
      <c r="P78" t="s">
        <v>786</v>
      </c>
      <c r="Q78">
        <v>15958675223</v>
      </c>
      <c r="R78" t="s">
        <v>787</v>
      </c>
      <c r="S78">
        <v>13968589977</v>
      </c>
      <c r="T78" t="s">
        <v>749</v>
      </c>
      <c r="U78">
        <v>18858661811</v>
      </c>
      <c r="V78" t="s">
        <v>784</v>
      </c>
      <c r="W78" t="s">
        <v>471</v>
      </c>
    </row>
    <row r="79" spans="1:23">
      <c r="A79" t="s">
        <v>285</v>
      </c>
      <c r="B79" t="s">
        <v>788</v>
      </c>
      <c r="C79">
        <v>50000</v>
      </c>
      <c r="D79">
        <v>0</v>
      </c>
      <c r="E79" t="s">
        <v>389</v>
      </c>
      <c r="F79" t="s">
        <v>893</v>
      </c>
      <c r="G79" t="s">
        <v>388</v>
      </c>
      <c r="H79" t="s">
        <v>459</v>
      </c>
      <c r="I79" t="s">
        <v>259</v>
      </c>
      <c r="J79" t="s">
        <v>784</v>
      </c>
      <c r="K79" t="s">
        <v>430</v>
      </c>
      <c r="L79">
        <v>10000</v>
      </c>
      <c r="M79" t="s">
        <v>789</v>
      </c>
      <c r="N79" s="5">
        <v>42370</v>
      </c>
      <c r="O79" s="5">
        <v>43070</v>
      </c>
      <c r="P79" t="s">
        <v>790</v>
      </c>
      <c r="Q79">
        <v>15968680470</v>
      </c>
      <c r="R79" t="s">
        <v>787</v>
      </c>
      <c r="S79">
        <v>13968589977</v>
      </c>
      <c r="T79" t="s">
        <v>749</v>
      </c>
      <c r="U79">
        <v>18858661811</v>
      </c>
      <c r="V79" t="s">
        <v>784</v>
      </c>
      <c r="W79" t="s">
        <v>461</v>
      </c>
    </row>
    <row r="80" spans="1:23">
      <c r="A80" t="s">
        <v>431</v>
      </c>
      <c r="B80" t="s">
        <v>791</v>
      </c>
      <c r="C80">
        <v>2300</v>
      </c>
      <c r="D80">
        <v>0</v>
      </c>
      <c r="E80" t="s">
        <v>389</v>
      </c>
      <c r="F80" t="s">
        <v>891</v>
      </c>
      <c r="G80" t="s">
        <v>896</v>
      </c>
      <c r="H80" t="s">
        <v>459</v>
      </c>
      <c r="I80" t="s">
        <v>259</v>
      </c>
      <c r="J80" t="s">
        <v>792</v>
      </c>
      <c r="K80" t="s">
        <v>793</v>
      </c>
      <c r="L80">
        <v>800</v>
      </c>
      <c r="M80" t="s">
        <v>794</v>
      </c>
      <c r="N80" s="5">
        <v>41426</v>
      </c>
      <c r="O80" s="5">
        <v>43497</v>
      </c>
      <c r="P80" t="s">
        <v>795</v>
      </c>
      <c r="Q80">
        <v>15858657710</v>
      </c>
      <c r="R80" t="s">
        <v>796</v>
      </c>
      <c r="S80">
        <v>13616840095</v>
      </c>
      <c r="T80" t="s">
        <v>749</v>
      </c>
      <c r="U80">
        <v>18858661811</v>
      </c>
      <c r="V80" t="s">
        <v>792</v>
      </c>
      <c r="W80" t="s">
        <v>461</v>
      </c>
    </row>
    <row r="81" spans="1:23">
      <c r="A81" t="s">
        <v>288</v>
      </c>
      <c r="B81" t="s">
        <v>797</v>
      </c>
      <c r="C81">
        <v>66156.92</v>
      </c>
      <c r="D81">
        <v>0</v>
      </c>
      <c r="E81" t="s">
        <v>389</v>
      </c>
      <c r="F81" t="s">
        <v>891</v>
      </c>
      <c r="G81" t="s">
        <v>388</v>
      </c>
      <c r="H81" t="s">
        <v>459</v>
      </c>
      <c r="I81" t="s">
        <v>259</v>
      </c>
      <c r="J81" t="s">
        <v>798</v>
      </c>
      <c r="K81" t="s">
        <v>434</v>
      </c>
      <c r="L81">
        <v>5000</v>
      </c>
      <c r="M81" t="s">
        <v>799</v>
      </c>
      <c r="N81" s="5">
        <v>43800</v>
      </c>
      <c r="O81" s="5">
        <v>44531</v>
      </c>
      <c r="P81" t="s">
        <v>800</v>
      </c>
      <c r="Q81">
        <v>13736631880</v>
      </c>
      <c r="R81" t="s">
        <v>801</v>
      </c>
      <c r="S81">
        <v>13750632234</v>
      </c>
      <c r="T81" t="s">
        <v>749</v>
      </c>
      <c r="U81">
        <v>18858661811</v>
      </c>
      <c r="V81" t="s">
        <v>798</v>
      </c>
      <c r="W81" t="s">
        <v>461</v>
      </c>
    </row>
    <row r="82" spans="1:23">
      <c r="A82" t="s">
        <v>291</v>
      </c>
      <c r="B82" t="s">
        <v>802</v>
      </c>
      <c r="C82">
        <v>150000</v>
      </c>
      <c r="D82">
        <v>0</v>
      </c>
      <c r="E82" t="s">
        <v>389</v>
      </c>
      <c r="F82" t="s">
        <v>891</v>
      </c>
      <c r="G82" t="s">
        <v>388</v>
      </c>
      <c r="H82" t="s">
        <v>459</v>
      </c>
      <c r="I82" t="s">
        <v>293</v>
      </c>
      <c r="J82" t="s">
        <v>293</v>
      </c>
      <c r="K82" t="s">
        <v>803</v>
      </c>
      <c r="L82">
        <v>12000</v>
      </c>
      <c r="M82" t="s">
        <v>804</v>
      </c>
      <c r="N82" s="5">
        <v>43497</v>
      </c>
      <c r="O82" s="5">
        <v>44986</v>
      </c>
      <c r="P82" t="s">
        <v>805</v>
      </c>
      <c r="Q82">
        <v>13867141537</v>
      </c>
      <c r="R82" t="s">
        <v>806</v>
      </c>
      <c r="S82">
        <v>13735990030</v>
      </c>
      <c r="T82" t="s">
        <v>806</v>
      </c>
      <c r="U82">
        <v>13735990030</v>
      </c>
      <c r="V82" t="s">
        <v>293</v>
      </c>
      <c r="W82" t="s">
        <v>461</v>
      </c>
    </row>
    <row r="83" spans="1:23">
      <c r="A83" t="s">
        <v>295</v>
      </c>
      <c r="B83" t="s">
        <v>807</v>
      </c>
      <c r="C83">
        <v>100000</v>
      </c>
      <c r="D83">
        <v>0</v>
      </c>
      <c r="E83" t="s">
        <v>389</v>
      </c>
      <c r="F83" t="s">
        <v>891</v>
      </c>
      <c r="G83" t="s">
        <v>388</v>
      </c>
      <c r="H83" t="s">
        <v>459</v>
      </c>
      <c r="I83" t="s">
        <v>293</v>
      </c>
      <c r="J83" t="s">
        <v>808</v>
      </c>
      <c r="K83" t="s">
        <v>809</v>
      </c>
      <c r="L83">
        <v>6000</v>
      </c>
      <c r="M83" t="s">
        <v>810</v>
      </c>
      <c r="N83" s="5">
        <v>43800</v>
      </c>
      <c r="O83" s="5">
        <v>44531</v>
      </c>
      <c r="P83" t="s">
        <v>773</v>
      </c>
      <c r="Q83">
        <v>13018915555</v>
      </c>
      <c r="R83" t="s">
        <v>811</v>
      </c>
      <c r="S83">
        <v>13515789815</v>
      </c>
      <c r="T83" t="s">
        <v>806</v>
      </c>
      <c r="U83">
        <v>13735990030</v>
      </c>
      <c r="V83" t="s">
        <v>808</v>
      </c>
      <c r="W83" t="s">
        <v>461</v>
      </c>
    </row>
    <row r="84" spans="1:23">
      <c r="A84" t="s">
        <v>298</v>
      </c>
      <c r="B84" t="s">
        <v>812</v>
      </c>
      <c r="C84">
        <v>156737</v>
      </c>
      <c r="D84">
        <v>160400</v>
      </c>
      <c r="E84" t="s">
        <v>116</v>
      </c>
      <c r="F84" t="s">
        <v>893</v>
      </c>
      <c r="G84" t="s">
        <v>40</v>
      </c>
      <c r="H84" t="s">
        <v>459</v>
      </c>
      <c r="I84" t="s">
        <v>293</v>
      </c>
      <c r="J84" t="s">
        <v>813</v>
      </c>
      <c r="K84" t="s">
        <v>300</v>
      </c>
      <c r="L84">
        <v>6000</v>
      </c>
      <c r="M84" t="s">
        <v>814</v>
      </c>
      <c r="N84" s="5">
        <v>41275</v>
      </c>
      <c r="O84" s="5">
        <v>43862</v>
      </c>
      <c r="P84" t="s">
        <v>815</v>
      </c>
      <c r="Q84">
        <v>13567096610</v>
      </c>
      <c r="R84" t="s">
        <v>816</v>
      </c>
      <c r="S84">
        <v>15005883552</v>
      </c>
      <c r="T84" t="s">
        <v>806</v>
      </c>
      <c r="U84">
        <v>13735990030</v>
      </c>
      <c r="V84" t="s">
        <v>813</v>
      </c>
      <c r="W84" t="s">
        <v>471</v>
      </c>
    </row>
    <row r="85" spans="1:23">
      <c r="A85" t="s">
        <v>302</v>
      </c>
      <c r="B85" t="s">
        <v>817</v>
      </c>
      <c r="C85">
        <v>48090</v>
      </c>
      <c r="D85">
        <v>28546</v>
      </c>
      <c r="E85" t="s">
        <v>116</v>
      </c>
      <c r="F85" t="s">
        <v>891</v>
      </c>
      <c r="G85" t="s">
        <v>388</v>
      </c>
      <c r="H85" t="s">
        <v>459</v>
      </c>
      <c r="I85" t="s">
        <v>293</v>
      </c>
      <c r="J85" t="s">
        <v>818</v>
      </c>
      <c r="K85" t="s">
        <v>819</v>
      </c>
      <c r="L85">
        <v>20000</v>
      </c>
      <c r="M85" t="s">
        <v>820</v>
      </c>
      <c r="N85" s="5">
        <v>42979</v>
      </c>
      <c r="O85" s="5">
        <v>43709</v>
      </c>
      <c r="P85" t="s">
        <v>821</v>
      </c>
      <c r="Q85">
        <v>13606695998</v>
      </c>
      <c r="R85" t="s">
        <v>822</v>
      </c>
      <c r="S85">
        <v>13757836523</v>
      </c>
      <c r="T85" t="s">
        <v>806</v>
      </c>
      <c r="U85">
        <v>13735990030</v>
      </c>
      <c r="V85" t="s">
        <v>818</v>
      </c>
      <c r="W85" t="s">
        <v>471</v>
      </c>
    </row>
  </sheetData>
  <pageMargins left="0.699305555555556" right="0.699305555555556"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总表 (链接版)</vt:lpstr>
      <vt:lpstr>定</vt:lpstr>
      <vt:lpstr>总表（排序源）</vt:lpstr>
      <vt:lpstr>总表1</vt:lpstr>
      <vt:lpstr>总表0</vt:lpstr>
      <vt:lpstr>表1</vt:lpstr>
      <vt:lpstr>表2</vt:lpstr>
      <vt:lpstr>表3</vt:lpstr>
      <vt:lpstr>表4</vt:lpstr>
      <vt:lpstr>表5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zjeic</dc:creator>
  <cp:lastModifiedBy>*</cp:lastModifiedBy>
  <dcterms:created xsi:type="dcterms:W3CDTF">2019-08-15T09:14:00Z</dcterms:created>
  <dcterms:modified xsi:type="dcterms:W3CDTF">2024-03-01T07:18:21Z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B5F731FFF4514451A2A7313894E460AE_12</vt:lpwstr>
  </property>
</Properties>
</file>